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estellung" sheetId="1" state="visible" r:id="rId2"/>
    <sheet name="für Sammelbesteller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<sst xmlns="http://schemas.openxmlformats.org/spreadsheetml/2006/main" count="258" uniqueCount="143">
  <si>
    <t xml:space="preserve">Landwirtschaftsbetrieb Janusz Hradetzky</t>
  </si>
  <si>
    <t xml:space="preserve">Telefon: 033365 71987</t>
  </si>
  <si>
    <t xml:space="preserve">Weinbergstr. 6A</t>
  </si>
  <si>
    <t xml:space="preserve">E-Mail: stolzekuhbestellung@posteo.de</t>
  </si>
  <si>
    <t xml:space="preserve">16248 Lunow-Stolzenhagen</t>
  </si>
  <si>
    <t xml:space="preserve">Steuernummer: 065/299/16084, Finanzamt Eberswalde</t>
  </si>
  <si>
    <t xml:space="preserve">Öko-Kontrollstelle: DE-ÖKO-021</t>
  </si>
  <si>
    <t xml:space="preserve">Bestellwunsch</t>
  </si>
  <si>
    <t xml:space="preserve">Datum:</t>
  </si>
  <si>
    <t xml:space="preserve">Rechnungsadresse:</t>
  </si>
  <si>
    <t xml:space="preserve">Name:</t>
  </si>
  <si>
    <t xml:space="preserve">Bitte immer bis Sonntagabend der </t>
  </si>
  <si>
    <t xml:space="preserve">Straße:</t>
  </si>
  <si>
    <t xml:space="preserve">ungeraden Kalenderwoche bestellen!</t>
  </si>
  <si>
    <t xml:space="preserve">PLZ &amp; Ort:</t>
  </si>
  <si>
    <t xml:space="preserve">ADRESSE UND HANDYNR. BITTE UNBEDINGT EINTRAGEN!</t>
  </si>
  <si>
    <t xml:space="preserve">E-Mail:</t>
  </si>
  <si>
    <t xml:space="preserve">(für den Versand der Rechnung)</t>
  </si>
  <si>
    <t xml:space="preserve">Telefon:</t>
  </si>
  <si>
    <t xml:space="preserve">(für Rückfragen bei der Lieferung)</t>
  </si>
  <si>
    <t xml:space="preserve">Produkt</t>
  </si>
  <si>
    <t xml:space="preserve">Zertifikat</t>
  </si>
  <si>
    <t xml:space="preserve">Einzel-preis</t>
  </si>
  <si>
    <t xml:space="preserve">Packung ca.</t>
  </si>
  <si>
    <t xml:space="preserve">Packungs-preis</t>
  </si>
  <si>
    <t xml:space="preserve">Menge</t>
  </si>
  <si>
    <t xml:space="preserve">Einheit</t>
  </si>
  <si>
    <t xml:space="preserve">Summe</t>
  </si>
  <si>
    <t xml:space="preserve">pro 100g</t>
  </si>
  <si>
    <t xml:space="preserve">0.1</t>
  </si>
  <si>
    <t xml:space="preserve">Sahne</t>
  </si>
  <si>
    <t xml:space="preserve">demeter</t>
  </si>
  <si>
    <t xml:space="preserve">500ml</t>
  </si>
  <si>
    <t xml:space="preserve">Pckg.</t>
  </si>
  <si>
    <t xml:space="preserve">0.5</t>
  </si>
  <si>
    <t xml:space="preserve">Jogurt natur</t>
  </si>
  <si>
    <t xml:space="preserve">500g</t>
  </si>
  <si>
    <t xml:space="preserve">0.6</t>
  </si>
  <si>
    <t xml:space="preserve">Mango-Jogurt</t>
  </si>
  <si>
    <t xml:space="preserve">EG-Öko</t>
  </si>
  <si>
    <t xml:space="preserve">0.7</t>
  </si>
  <si>
    <t xml:space="preserve">Heidelbeer-Jogurt</t>
  </si>
  <si>
    <t xml:space="preserve">0.8</t>
  </si>
  <si>
    <t xml:space="preserve">Pflaume-Zimt</t>
  </si>
  <si>
    <t xml:space="preserve">1.0</t>
  </si>
  <si>
    <t xml:space="preserve">Quark</t>
  </si>
  <si>
    <t xml:space="preserve">1.1</t>
  </si>
  <si>
    <t xml:space="preserve">Frischkäse natur</t>
  </si>
  <si>
    <t xml:space="preserve">220g</t>
  </si>
  <si>
    <t xml:space="preserve">1.2</t>
  </si>
  <si>
    <t xml:space="preserve">Frischkäse Kräuter</t>
  </si>
  <si>
    <t xml:space="preserve">2.0</t>
  </si>
  <si>
    <t xml:space="preserve">Reibekäse</t>
  </si>
  <si>
    <t xml:space="preserve">frei wählbar</t>
  </si>
  <si>
    <t xml:space="preserve">Gramm</t>
  </si>
  <si>
    <t xml:space="preserve">2.1</t>
  </si>
  <si>
    <t xml:space="preserve">Hirtenkäse</t>
  </si>
  <si>
    <t xml:space="preserve">2.2</t>
  </si>
  <si>
    <t xml:space="preserve">Weichkäse</t>
  </si>
  <si>
    <t xml:space="preserve">2.3</t>
  </si>
  <si>
    <t xml:space="preserve">Schnittkäse</t>
  </si>
  <si>
    <t xml:space="preserve">2.4</t>
  </si>
  <si>
    <t xml:space="preserve">Schnitt Bockshornklee</t>
  </si>
  <si>
    <t xml:space="preserve">2.5</t>
  </si>
  <si>
    <t xml:space="preserve">Schnitt Pfefferkorn</t>
  </si>
  <si>
    <t xml:space="preserve">2.6</t>
  </si>
  <si>
    <t xml:space="preserve">Schnitt Schwarzkümmel</t>
  </si>
  <si>
    <t xml:space="preserve">2.7</t>
  </si>
  <si>
    <t xml:space="preserve">Schnitt Schabzigerklee</t>
  </si>
  <si>
    <t xml:space="preserve">3.0</t>
  </si>
  <si>
    <t xml:space="preserve">Findling - der Stinkige</t>
  </si>
  <si>
    <t xml:space="preserve">3.1</t>
  </si>
  <si>
    <t xml:space="preserve">Hartkäse</t>
  </si>
  <si>
    <t xml:space="preserve">3.2</t>
  </si>
  <si>
    <t xml:space="preserve">Bratkäse</t>
  </si>
  <si>
    <t xml:space="preserve">4.0</t>
  </si>
  <si>
    <t xml:space="preserve">Bratwurst</t>
  </si>
  <si>
    <t xml:space="preserve">ca. 500g</t>
  </si>
  <si>
    <t xml:space="preserve">4.1</t>
  </si>
  <si>
    <t xml:space="preserve">Knacker</t>
  </si>
  <si>
    <t xml:space="preserve">ca. 200g</t>
  </si>
  <si>
    <t xml:space="preserve">4.2</t>
  </si>
  <si>
    <t xml:space="preserve">Wiener Würste</t>
  </si>
  <si>
    <t xml:space="preserve">ca. 170g</t>
  </si>
  <si>
    <t xml:space="preserve">4.3</t>
  </si>
  <si>
    <t xml:space="preserve">Salami</t>
  </si>
  <si>
    <t xml:space="preserve">Stück</t>
  </si>
  <si>
    <t xml:space="preserve">4.4</t>
  </si>
  <si>
    <t xml:space="preserve">Leberwurst*</t>
  </si>
  <si>
    <t xml:space="preserve">ca. 140g</t>
  </si>
  <si>
    <t xml:space="preserve">5.0</t>
  </si>
  <si>
    <t xml:space="preserve">Knochen</t>
  </si>
  <si>
    <t xml:space="preserve">ca. 1000g</t>
  </si>
  <si>
    <t xml:space="preserve">5.1</t>
  </si>
  <si>
    <t xml:space="preserve">Suppenfleisch</t>
  </si>
  <si>
    <t xml:space="preserve">5.2</t>
  </si>
  <si>
    <t xml:space="preserve">Beinscheibe</t>
  </si>
  <si>
    <t xml:space="preserve">5.3</t>
  </si>
  <si>
    <t xml:space="preserve">Hackfleisch</t>
  </si>
  <si>
    <t xml:space="preserve">5.4</t>
  </si>
  <si>
    <t xml:space="preserve">Gulasch</t>
  </si>
  <si>
    <t xml:space="preserve">5.5</t>
  </si>
  <si>
    <t xml:space="preserve">Rouladen</t>
  </si>
  <si>
    <t xml:space="preserve">5.6</t>
  </si>
  <si>
    <t xml:space="preserve">Braten</t>
  </si>
  <si>
    <t xml:space="preserve">5.7</t>
  </si>
  <si>
    <t xml:space="preserve">Entrecôte</t>
  </si>
  <si>
    <t xml:space="preserve">5.8</t>
  </si>
  <si>
    <t xml:space="preserve">Hüftsteak</t>
  </si>
  <si>
    <t xml:space="preserve">ca. 300g</t>
  </si>
  <si>
    <t xml:space="preserve">5.9</t>
  </si>
  <si>
    <t xml:space="preserve">Rumpsteak</t>
  </si>
  <si>
    <t xml:space="preserve">6.2</t>
  </si>
  <si>
    <t xml:space="preserve">Filet</t>
  </si>
  <si>
    <t xml:space="preserve">Sonstiges</t>
  </si>
  <si>
    <t xml:space="preserve">Pfand Jogurtgläser, Sahne, Quark</t>
  </si>
  <si>
    <t xml:space="preserve">Pfand Sauerrahm, Frischkäse, Leberwurst</t>
  </si>
  <si>
    <t xml:space="preserve">* mit Schweinefleisch</t>
  </si>
  <si>
    <t xml:space="preserve">Nettosumme:</t>
  </si>
  <si>
    <t xml:space="preserve">7% MwSt.:</t>
  </si>
  <si>
    <t xml:space="preserve">Bruttosumme:</t>
  </si>
  <si>
    <t xml:space="preserve">Ab 180€ Bestellwert beliefern wir in Berlin direkt.</t>
  </si>
  <si>
    <t xml:space="preserve">Verpackung und Versand brutto:</t>
  </si>
  <si>
    <t xml:space="preserve">Versand:</t>
  </si>
  <si>
    <t xml:space="preserve">Gesamtbetrag:</t>
  </si>
  <si>
    <t xml:space="preserve">bis 1 kg ungekühlt 5,90€, 4kg passen in die Styroporbox, dann 15,50€ Verpackung&amp;Versand</t>
  </si>
  <si>
    <t xml:space="preserve">Solange nicht anders vermerkt, entspricht das Rechnungsdatum dem Leistungsdatum.</t>
  </si>
  <si>
    <t xml:space="preserve">Bitte überweise den Gesamtbetrag auf folgendes Konto:</t>
  </si>
  <si>
    <t xml:space="preserve">Kontoinhaber:</t>
  </si>
  <si>
    <t xml:space="preserve">Janusz Hradetzky</t>
  </si>
  <si>
    <t xml:space="preserve">BIC:</t>
  </si>
  <si>
    <t xml:space="preserve">GENODEF1PZ1</t>
  </si>
  <si>
    <t xml:space="preserve">IBAN:</t>
  </si>
  <si>
    <t xml:space="preserve">DE04150917040100123851</t>
  </si>
  <si>
    <t xml:space="preserve">Bank:</t>
  </si>
  <si>
    <t xml:space="preserve">VR Bank Uckermark-Randow</t>
  </si>
  <si>
    <t xml:space="preserve">Verwendungszweck: Rechnungsnr. </t>
  </si>
  <si>
    <t xml:space="preserve">Betrag fällig bis:</t>
  </si>
  <si>
    <t xml:space="preserve">Vielen Dank und guten Genuss! </t>
  </si>
  <si>
    <r>
      <rPr>
        <b val="true"/>
        <sz val="12"/>
        <rFont val="Arial"/>
        <family val="2"/>
        <charset val="1"/>
      </rPr>
      <t xml:space="preserve">Hof Stolze Kuh</t>
    </r>
    <r>
      <rPr>
        <sz val="12"/>
        <rFont val="Arial"/>
        <family val="2"/>
        <charset val="1"/>
      </rPr>
      <t xml:space="preserve"> - Landwirtschaftsbetrieb Janusz Hradetzky
Weinbergstraße 6a, D-16248 Lunow-Stolzenhagen
Telefon: 033365 71987, Mail: stolzekuhbestellung@posteo.de</t>
    </r>
  </si>
  <si>
    <t xml:space="preserve">Sammelbesteller können sich hier in die Spalten eintragen (Namen hinschreiben statt der Zahlen)</t>
  </si>
  <si>
    <t xml:space="preserve">ca. Preis/ Pckg.</t>
  </si>
  <si>
    <t xml:space="preserve">Findling der Stinkige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</si>
</sst>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€-407];[RED]\-#,##0.00\ [$€-407]"/>
    <numFmt numFmtId="166" formatCode="@"/>
    <numFmt numFmtId="167" formatCode="0"/>
    <numFmt numFmtId="168" formatCode="#,##0.00&quot; €&quot;"/>
    <numFmt numFmtId="169" formatCode="DD/MM/YY"/>
  </numFmts>
  <fonts count="1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Calibri"/>
      <family val="2"/>
      <charset val="1"/>
    </font>
    <font>
      <sz val="12"/>
      <color rgb="FF0000FF"/>
      <name val="Calibri"/>
      <family val="2"/>
      <charset val="1"/>
    </font>
    <font>
      <sz val="11"/>
      <name val="Calibri"/>
      <family val="2"/>
      <charset val="1"/>
    </font>
    <font>
      <b val="true"/>
      <sz val="14"/>
      <name val="Calibri"/>
      <family val="2"/>
      <charset val="1"/>
    </font>
    <font>
      <b val="true"/>
      <sz val="12"/>
      <name val="Calibri"/>
      <family val="2"/>
      <charset val="1"/>
    </font>
    <font>
      <sz val="12"/>
      <name val="Arial"/>
      <family val="2"/>
      <charset val="1"/>
    </font>
    <font>
      <i val="true"/>
      <sz val="12"/>
      <name val="Calibri"/>
      <family val="2"/>
      <charset val="1"/>
    </font>
    <font>
      <b val="true"/>
      <sz val="12"/>
      <color rgb="FFCE181E"/>
      <name val="Calibri"/>
      <family val="2"/>
      <charset val="1"/>
    </font>
    <font>
      <sz val="10"/>
      <color rgb="FFCCCCCC"/>
      <name val="Arial"/>
      <family val="2"/>
      <charset val="1"/>
    </font>
    <font>
      <sz val="12"/>
      <color rgb="FFCCCCCC"/>
      <name val="Calibri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sz val="12"/>
      <color rgb="FFEEEEEE"/>
      <name val="Calibri"/>
      <family val="2"/>
      <charset val="1"/>
    </font>
    <font>
      <b val="true"/>
      <i val="true"/>
      <sz val="12"/>
      <name val="Calibri"/>
      <family val="2"/>
      <charset val="1"/>
    </font>
    <font>
      <b val="true"/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6F9D4"/>
      </patternFill>
    </fill>
    <fill>
      <patternFill patternType="solid">
        <fgColor rgb="FFF6F9D4"/>
        <bgColor rgb="FFEEEEEE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13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3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6F9D4"/>
      <rgbColor rgb="FFEEEEEE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2E0AE"/>
      <rgbColor rgb="FFFFFF99"/>
      <rgbColor rgb="FF99CCFF"/>
      <rgbColor rgb="FFF7A19A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57240</xdr:colOff>
      <xdr:row>1</xdr:row>
      <xdr:rowOff>0</xdr:rowOff>
    </xdr:from>
    <xdr:to>
      <xdr:col>1</xdr:col>
      <xdr:colOff>779040</xdr:colOff>
      <xdr:row>5</xdr:row>
      <xdr:rowOff>28440</xdr:rowOff>
    </xdr:to>
    <xdr:pic>
      <xdr:nvPicPr>
        <xdr:cNvPr id="0" name="Bild 1" descr=""/>
        <xdr:cNvPicPr/>
      </xdr:nvPicPr>
      <xdr:blipFill>
        <a:blip r:embed="rId1"/>
        <a:stretch/>
      </xdr:blipFill>
      <xdr:spPr>
        <a:xfrm>
          <a:off x="370080" y="190440"/>
          <a:ext cx="721800" cy="7902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stolzekuhbestellung@posteo.de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7A19A"/>
    <pageSetUpPr fitToPage="false"/>
  </sheetPr>
  <dimension ref="A1:J67"/>
  <sheetViews>
    <sheetView showFormulas="false" showGridLines="true" showRowColHeaders="true" showZeros="true" rightToLeft="false" tabSelected="true" showOutlineSymbols="true" defaultGridColor="true" view="normal" topLeftCell="A47" colorId="64" zoomScale="100" zoomScaleNormal="100" zoomScalePageLayoutView="100" workbookViewId="0">
      <selection pane="topLeft" activeCell="E55" activeCellId="0" sqref="E55"/>
    </sheetView>
  </sheetViews>
  <sheetFormatPr defaultRowHeight="12.8" zeroHeight="false" outlineLevelRow="0" outlineLevelCol="0"/>
  <cols>
    <col collapsed="false" customWidth="true" hidden="false" outlineLevel="0" max="1" min="1" style="0" width="4.44"/>
    <col collapsed="false" customWidth="true" hidden="false" outlineLevel="0" max="2" min="2" style="0" width="13.7"/>
    <col collapsed="false" customWidth="true" hidden="false" outlineLevel="0" max="3" min="3" style="0" width="9.66"/>
    <col collapsed="false" customWidth="true" hidden="false" outlineLevel="0" max="4" min="4" style="0" width="11.26"/>
    <col collapsed="false" customWidth="true" hidden="false" outlineLevel="0" max="5" min="5" style="1" width="10.39"/>
    <col collapsed="false" customWidth="true" hidden="false" outlineLevel="0" max="6" min="6" style="1" width="14.31"/>
    <col collapsed="false" customWidth="true" hidden="false" outlineLevel="0" max="7" min="7" style="1" width="12.03"/>
    <col collapsed="false" customWidth="true" hidden="false" outlineLevel="0" max="8" min="8" style="2" width="11.26"/>
    <col collapsed="false" customWidth="true" hidden="false" outlineLevel="0" max="9" min="9" style="3" width="11.68"/>
    <col collapsed="false" customWidth="true" hidden="false" outlineLevel="0" max="10" min="10" style="2" width="13.26"/>
    <col collapsed="false" customWidth="true" hidden="false" outlineLevel="0" max="1025" min="11" style="0" width="11.04"/>
  </cols>
  <sheetData>
    <row r="1" customFormat="false" ht="15" hidden="false" customHeight="false" outlineLevel="0" collapsed="false">
      <c r="B1" s="4"/>
      <c r="C1" s="5"/>
      <c r="D1" s="6"/>
      <c r="E1" s="6"/>
      <c r="F1" s="6"/>
      <c r="G1" s="6"/>
      <c r="H1" s="6"/>
      <c r="I1" s="6"/>
      <c r="J1" s="6"/>
    </row>
    <row r="2" customFormat="false" ht="15" hidden="false" customHeight="false" outlineLevel="0" collapsed="false">
      <c r="B2" s="4"/>
      <c r="C2" s="7" t="s">
        <v>0</v>
      </c>
      <c r="D2" s="7"/>
      <c r="E2" s="7"/>
      <c r="F2" s="7"/>
      <c r="G2" s="7" t="s">
        <v>1</v>
      </c>
      <c r="H2" s="5"/>
      <c r="I2" s="6"/>
      <c r="J2" s="6"/>
    </row>
    <row r="3" customFormat="false" ht="15" hidden="false" customHeight="false" outlineLevel="0" collapsed="false">
      <c r="B3" s="4"/>
      <c r="C3" s="7" t="s">
        <v>2</v>
      </c>
      <c r="D3" s="7"/>
      <c r="E3" s="7"/>
      <c r="F3" s="7"/>
      <c r="G3" s="8" t="s">
        <v>3</v>
      </c>
      <c r="H3" s="5"/>
      <c r="I3" s="6"/>
      <c r="J3" s="6"/>
    </row>
    <row r="4" customFormat="false" ht="15" hidden="false" customHeight="false" outlineLevel="0" collapsed="false">
      <c r="B4" s="4"/>
      <c r="C4" s="7" t="s">
        <v>4</v>
      </c>
      <c r="D4" s="7"/>
      <c r="E4" s="7"/>
      <c r="F4" s="7"/>
      <c r="G4" s="9" t="s">
        <v>5</v>
      </c>
      <c r="H4" s="5"/>
      <c r="I4" s="6"/>
      <c r="J4" s="6"/>
    </row>
    <row r="5" customFormat="false" ht="15" hidden="false" customHeight="false" outlineLevel="0" collapsed="false">
      <c r="B5" s="4"/>
      <c r="D5" s="5"/>
      <c r="E5" s="5"/>
      <c r="F5" s="5"/>
      <c r="G5" s="10" t="s">
        <v>6</v>
      </c>
      <c r="H5" s="5"/>
      <c r="I5" s="6"/>
      <c r="J5" s="6"/>
    </row>
    <row r="6" customFormat="false" ht="15" hidden="false" customHeight="false" outlineLevel="0" collapsed="false">
      <c r="B6" s="4"/>
      <c r="D6" s="6"/>
      <c r="E6" s="6"/>
      <c r="F6" s="6"/>
      <c r="G6" s="6"/>
      <c r="H6" s="6"/>
      <c r="I6" s="6"/>
      <c r="J6" s="6"/>
    </row>
    <row r="7" customFormat="false" ht="17.35" hidden="false" customHeight="false" outlineLevel="0" collapsed="false">
      <c r="B7" s="11" t="s">
        <v>7</v>
      </c>
      <c r="C7" s="12"/>
      <c r="E7" s="13"/>
      <c r="F7" s="14"/>
      <c r="G7" s="15" t="s">
        <v>8</v>
      </c>
      <c r="H7" s="0"/>
      <c r="I7" s="0"/>
      <c r="J7" s="16"/>
    </row>
    <row r="8" customFormat="false" ht="7.5" hidden="false" customHeight="true" outlineLevel="0" collapsed="false">
      <c r="B8" s="17"/>
      <c r="C8" s="12"/>
      <c r="D8" s="4"/>
      <c r="E8" s="14"/>
      <c r="F8" s="14"/>
      <c r="G8" s="14"/>
      <c r="H8" s="18"/>
      <c r="I8" s="19"/>
      <c r="J8" s="18"/>
    </row>
    <row r="9" customFormat="false" ht="15" hidden="false" customHeight="false" outlineLevel="0" collapsed="false">
      <c r="B9" s="20" t="s">
        <v>9</v>
      </c>
      <c r="C9" s="20"/>
      <c r="D9" s="20"/>
      <c r="E9" s="20"/>
      <c r="F9" s="20"/>
      <c r="G9" s="20"/>
      <c r="H9" s="20"/>
      <c r="I9" s="20"/>
      <c r="J9" s="20"/>
    </row>
    <row r="10" customFormat="false" ht="15" hidden="false" customHeight="false" outlineLevel="0" collapsed="false">
      <c r="B10" s="4" t="s">
        <v>10</v>
      </c>
      <c r="C10" s="21"/>
      <c r="D10" s="22"/>
      <c r="E10" s="23"/>
      <c r="F10" s="23"/>
      <c r="G10" s="23"/>
      <c r="H10" s="24" t="s">
        <v>11</v>
      </c>
      <c r="I10" s="19"/>
      <c r="J10" s="18"/>
    </row>
    <row r="11" customFormat="false" ht="15" hidden="false" customHeight="false" outlineLevel="0" collapsed="false">
      <c r="B11" s="4" t="s">
        <v>12</v>
      </c>
      <c r="C11" s="21"/>
      <c r="D11" s="22"/>
      <c r="E11" s="23"/>
      <c r="F11" s="23"/>
      <c r="G11" s="23"/>
      <c r="H11" s="24" t="s">
        <v>13</v>
      </c>
      <c r="I11" s="19"/>
      <c r="J11" s="18"/>
    </row>
    <row r="12" customFormat="false" ht="15" hidden="false" customHeight="false" outlineLevel="0" collapsed="false">
      <c r="B12" s="4" t="s">
        <v>14</v>
      </c>
      <c r="C12" s="25" t="s">
        <v>15</v>
      </c>
      <c r="D12" s="25"/>
      <c r="E12" s="25"/>
      <c r="F12" s="25"/>
      <c r="G12" s="25"/>
      <c r="H12" s="18"/>
      <c r="I12" s="19"/>
      <c r="J12" s="18"/>
    </row>
    <row r="13" customFormat="false" ht="15" hidden="false" customHeight="false" outlineLevel="0" collapsed="false">
      <c r="B13" s="4" t="s">
        <v>16</v>
      </c>
      <c r="C13" s="21"/>
      <c r="D13" s="21"/>
      <c r="E13" s="21"/>
      <c r="F13" s="23"/>
      <c r="G13" s="23"/>
      <c r="H13" s="26" t="s">
        <v>17</v>
      </c>
      <c r="I13" s="26"/>
      <c r="J13" s="26"/>
    </row>
    <row r="14" customFormat="false" ht="15" hidden="false" customHeight="false" outlineLevel="0" collapsed="false">
      <c r="B14" s="4" t="s">
        <v>18</v>
      </c>
      <c r="C14" s="27"/>
      <c r="D14" s="27"/>
      <c r="E14" s="27"/>
      <c r="F14" s="23"/>
      <c r="G14" s="23"/>
      <c r="H14" s="26" t="s">
        <v>19</v>
      </c>
      <c r="I14" s="26"/>
      <c r="J14" s="26"/>
    </row>
    <row r="15" customFormat="false" ht="15" hidden="false" customHeight="false" outlineLevel="0" collapsed="false">
      <c r="B15" s="4"/>
      <c r="C15" s="28"/>
      <c r="D15" s="4"/>
      <c r="E15" s="14"/>
      <c r="F15" s="14"/>
      <c r="G15" s="14"/>
      <c r="H15" s="29"/>
      <c r="I15" s="19"/>
      <c r="J15" s="18"/>
    </row>
    <row r="16" customFormat="false" ht="25.35" hidden="false" customHeight="false" outlineLevel="0" collapsed="false">
      <c r="B16" s="30" t="s">
        <v>20</v>
      </c>
      <c r="C16" s="30"/>
      <c r="D16" s="30" t="s">
        <v>21</v>
      </c>
      <c r="E16" s="31" t="s">
        <v>22</v>
      </c>
      <c r="F16" s="30" t="s">
        <v>23</v>
      </c>
      <c r="G16" s="32" t="s">
        <v>24</v>
      </c>
      <c r="H16" s="33" t="s">
        <v>25</v>
      </c>
      <c r="I16" s="33" t="s">
        <v>26</v>
      </c>
      <c r="J16" s="33" t="s">
        <v>27</v>
      </c>
    </row>
    <row r="17" customFormat="false" ht="15" hidden="false" customHeight="false" outlineLevel="0" collapsed="false">
      <c r="B17" s="34"/>
      <c r="C17" s="35"/>
      <c r="D17" s="35"/>
      <c r="E17" s="17" t="s">
        <v>28</v>
      </c>
      <c r="F17" s="36"/>
      <c r="G17" s="37"/>
      <c r="H17" s="38"/>
      <c r="I17" s="38"/>
      <c r="J17" s="18"/>
    </row>
    <row r="18" customFormat="false" ht="15" hidden="false" customHeight="false" outlineLevel="0" collapsed="false">
      <c r="A18" s="39" t="s">
        <v>29</v>
      </c>
      <c r="B18" s="5" t="s">
        <v>30</v>
      </c>
      <c r="C18" s="35"/>
      <c r="D18" s="36" t="s">
        <v>31</v>
      </c>
      <c r="E18" s="40" t="n">
        <f aca="false">G18/5</f>
        <v>0.76</v>
      </c>
      <c r="F18" s="36" t="s">
        <v>32</v>
      </c>
      <c r="G18" s="41" t="n">
        <v>3.8</v>
      </c>
      <c r="H18" s="42" t="n">
        <f aca="false">'für Sammelbesteller'!L7</f>
        <v>0</v>
      </c>
      <c r="I18" s="43" t="s">
        <v>33</v>
      </c>
      <c r="J18" s="18" t="n">
        <f aca="false">H18*G18</f>
        <v>0</v>
      </c>
    </row>
    <row r="19" customFormat="false" ht="15" hidden="false" customHeight="false" outlineLevel="0" collapsed="false">
      <c r="A19" s="39" t="s">
        <v>34</v>
      </c>
      <c r="B19" s="7" t="s">
        <v>35</v>
      </c>
      <c r="C19" s="7"/>
      <c r="D19" s="36" t="s">
        <v>31</v>
      </c>
      <c r="E19" s="40" t="n">
        <v>0.36</v>
      </c>
      <c r="F19" s="36" t="s">
        <v>36</v>
      </c>
      <c r="G19" s="41" t="n">
        <v>1.8</v>
      </c>
      <c r="H19" s="42" t="n">
        <f aca="false">'für Sammelbesteller'!L8</f>
        <v>0</v>
      </c>
      <c r="I19" s="43" t="s">
        <v>33</v>
      </c>
      <c r="J19" s="18" t="n">
        <f aca="false">H19*G19</f>
        <v>0</v>
      </c>
    </row>
    <row r="20" customFormat="false" ht="15" hidden="false" customHeight="false" outlineLevel="0" collapsed="false">
      <c r="A20" s="39" t="s">
        <v>37</v>
      </c>
      <c r="B20" s="5" t="s">
        <v>38</v>
      </c>
      <c r="C20" s="5"/>
      <c r="D20" s="36" t="s">
        <v>39</v>
      </c>
      <c r="E20" s="41" t="n">
        <f aca="false">G20/5</f>
        <v>0.56</v>
      </c>
      <c r="F20" s="36" t="s">
        <v>36</v>
      </c>
      <c r="G20" s="41" t="n">
        <v>2.8</v>
      </c>
      <c r="H20" s="42" t="n">
        <f aca="false">'für Sammelbesteller'!L9</f>
        <v>0</v>
      </c>
      <c r="I20" s="43" t="s">
        <v>33</v>
      </c>
      <c r="J20" s="18" t="n">
        <f aca="false">H20*G20</f>
        <v>0</v>
      </c>
    </row>
    <row r="21" customFormat="false" ht="17.15" hidden="false" customHeight="true" outlineLevel="0" collapsed="false">
      <c r="A21" s="39" t="s">
        <v>40</v>
      </c>
      <c r="B21" s="7" t="s">
        <v>41</v>
      </c>
      <c r="C21" s="7"/>
      <c r="D21" s="36" t="s">
        <v>39</v>
      </c>
      <c r="E21" s="41" t="n">
        <v>0.56</v>
      </c>
      <c r="F21" s="36" t="s">
        <v>36</v>
      </c>
      <c r="G21" s="41" t="n">
        <v>2.8</v>
      </c>
      <c r="H21" s="42" t="n">
        <f aca="false">'für Sammelbesteller'!L10</f>
        <v>0</v>
      </c>
      <c r="I21" s="43" t="s">
        <v>33</v>
      </c>
      <c r="J21" s="18" t="n">
        <f aca="false">H21*G21</f>
        <v>0</v>
      </c>
    </row>
    <row r="22" customFormat="false" ht="17.15" hidden="false" customHeight="true" outlineLevel="0" collapsed="false">
      <c r="A22" s="39" t="s">
        <v>42</v>
      </c>
      <c r="B22" s="7" t="s">
        <v>43</v>
      </c>
      <c r="C22" s="7"/>
      <c r="D22" s="36" t="s">
        <v>39</v>
      </c>
      <c r="E22" s="41" t="n">
        <v>0.56</v>
      </c>
      <c r="F22" s="36" t="s">
        <v>36</v>
      </c>
      <c r="G22" s="41" t="n">
        <v>2.8</v>
      </c>
      <c r="H22" s="42" t="n">
        <f aca="false">'für Sammelbesteller'!L11</f>
        <v>0</v>
      </c>
      <c r="I22" s="43" t="s">
        <v>33</v>
      </c>
      <c r="J22" s="18" t="n">
        <f aca="false">H22*G22</f>
        <v>0</v>
      </c>
    </row>
    <row r="23" customFormat="false" ht="15" hidden="false" customHeight="false" outlineLevel="0" collapsed="false">
      <c r="A23" s="39" t="s">
        <v>44</v>
      </c>
      <c r="B23" s="12" t="s">
        <v>45</v>
      </c>
      <c r="C23" s="4"/>
      <c r="D23" s="36" t="s">
        <v>31</v>
      </c>
      <c r="E23" s="41" t="n">
        <v>0.7</v>
      </c>
      <c r="F23" s="36" t="s">
        <v>36</v>
      </c>
      <c r="G23" s="41" t="n">
        <f aca="false">500*E23/100</f>
        <v>3.5</v>
      </c>
      <c r="H23" s="42" t="n">
        <f aca="false">'für Sammelbesteller'!L12</f>
        <v>0</v>
      </c>
      <c r="I23" s="43" t="s">
        <v>33</v>
      </c>
      <c r="J23" s="18" t="n">
        <f aca="false">H23*G23</f>
        <v>0</v>
      </c>
    </row>
    <row r="24" customFormat="false" ht="15" hidden="false" customHeight="false" outlineLevel="0" collapsed="false">
      <c r="A24" s="39" t="s">
        <v>46</v>
      </c>
      <c r="B24" s="14" t="s">
        <v>47</v>
      </c>
      <c r="C24" s="4"/>
      <c r="D24" s="36" t="s">
        <v>31</v>
      </c>
      <c r="E24" s="41" t="n">
        <f aca="false">G24/2.2</f>
        <v>1.59090909090909</v>
      </c>
      <c r="F24" s="36" t="s">
        <v>48</v>
      </c>
      <c r="G24" s="41" t="n">
        <v>3.5</v>
      </c>
      <c r="H24" s="42" t="n">
        <f aca="false">'für Sammelbesteller'!L13</f>
        <v>0</v>
      </c>
      <c r="I24" s="43" t="s">
        <v>33</v>
      </c>
      <c r="J24" s="18" t="n">
        <f aca="false">H24*G24</f>
        <v>0</v>
      </c>
    </row>
    <row r="25" customFormat="false" ht="15" hidden="false" customHeight="false" outlineLevel="0" collapsed="false">
      <c r="A25" s="39" t="s">
        <v>49</v>
      </c>
      <c r="B25" s="14" t="s">
        <v>50</v>
      </c>
      <c r="C25" s="4"/>
      <c r="D25" s="36" t="s">
        <v>31</v>
      </c>
      <c r="E25" s="41" t="n">
        <f aca="false">G25/2.2</f>
        <v>1.72727272727273</v>
      </c>
      <c r="F25" s="36" t="s">
        <v>48</v>
      </c>
      <c r="G25" s="41" t="n">
        <v>3.8</v>
      </c>
      <c r="H25" s="42" t="n">
        <f aca="false">'für Sammelbesteller'!L14</f>
        <v>0</v>
      </c>
      <c r="I25" s="43" t="s">
        <v>33</v>
      </c>
      <c r="J25" s="18" t="n">
        <f aca="false">H25*G25</f>
        <v>0</v>
      </c>
    </row>
    <row r="26" customFormat="false" ht="15" hidden="false" customHeight="false" outlineLevel="0" collapsed="false">
      <c r="A26" s="44" t="s">
        <v>51</v>
      </c>
      <c r="B26" s="45" t="s">
        <v>52</v>
      </c>
      <c r="C26" s="46"/>
      <c r="D26" s="47" t="s">
        <v>31</v>
      </c>
      <c r="E26" s="48" t="n">
        <v>1.2</v>
      </c>
      <c r="F26" s="47" t="s">
        <v>53</v>
      </c>
      <c r="G26" s="48"/>
      <c r="H26" s="49" t="n">
        <f aca="false">'für Sammelbesteller'!L15</f>
        <v>0</v>
      </c>
      <c r="I26" s="50" t="s">
        <v>54</v>
      </c>
      <c r="J26" s="51" t="n">
        <f aca="false">H26*E26/100</f>
        <v>0</v>
      </c>
    </row>
    <row r="27" customFormat="false" ht="15" hidden="false" customHeight="false" outlineLevel="0" collapsed="false">
      <c r="A27" s="52" t="s">
        <v>55</v>
      </c>
      <c r="B27" s="53" t="s">
        <v>56</v>
      </c>
      <c r="C27" s="54"/>
      <c r="D27" s="55" t="s">
        <v>31</v>
      </c>
      <c r="E27" s="56" t="n">
        <v>2.2</v>
      </c>
      <c r="F27" s="55" t="s">
        <v>53</v>
      </c>
      <c r="G27" s="57"/>
      <c r="H27" s="42" t="n">
        <f aca="false">'für Sammelbesteller'!L16</f>
        <v>0</v>
      </c>
      <c r="I27" s="43" t="s">
        <v>54</v>
      </c>
      <c r="J27" s="18" t="n">
        <f aca="false">H27*E27/100</f>
        <v>0</v>
      </c>
    </row>
    <row r="28" customFormat="false" ht="15" hidden="false" customHeight="false" outlineLevel="0" collapsed="false">
      <c r="A28" s="39" t="s">
        <v>57</v>
      </c>
      <c r="B28" s="7" t="s">
        <v>58</v>
      </c>
      <c r="C28" s="7"/>
      <c r="D28" s="36" t="s">
        <v>31</v>
      </c>
      <c r="E28" s="41" t="n">
        <v>2.2</v>
      </c>
      <c r="F28" s="36" t="s">
        <v>53</v>
      </c>
      <c r="G28" s="41"/>
      <c r="H28" s="42" t="n">
        <f aca="false">'für Sammelbesteller'!L17</f>
        <v>0</v>
      </c>
      <c r="I28" s="43" t="s">
        <v>54</v>
      </c>
      <c r="J28" s="18" t="n">
        <f aca="false">H28*E28/100</f>
        <v>0</v>
      </c>
    </row>
    <row r="29" customFormat="false" ht="15" hidden="false" customHeight="false" outlineLevel="0" collapsed="false">
      <c r="A29" s="39" t="s">
        <v>59</v>
      </c>
      <c r="B29" s="7" t="s">
        <v>60</v>
      </c>
      <c r="C29" s="7"/>
      <c r="D29" s="36" t="s">
        <v>31</v>
      </c>
      <c r="E29" s="41" t="n">
        <v>2.2</v>
      </c>
      <c r="F29" s="36" t="s">
        <v>53</v>
      </c>
      <c r="G29" s="41"/>
      <c r="H29" s="42" t="n">
        <f aca="false">'für Sammelbesteller'!L18</f>
        <v>0</v>
      </c>
      <c r="I29" s="43" t="s">
        <v>54</v>
      </c>
      <c r="J29" s="18" t="n">
        <f aca="false">H29*E29/100</f>
        <v>0</v>
      </c>
    </row>
    <row r="30" customFormat="false" ht="15" hidden="false" customHeight="false" outlineLevel="0" collapsed="false">
      <c r="A30" s="39" t="s">
        <v>61</v>
      </c>
      <c r="B30" s="12" t="s">
        <v>62</v>
      </c>
      <c r="C30" s="12"/>
      <c r="D30" s="36" t="s">
        <v>31</v>
      </c>
      <c r="E30" s="41" t="n">
        <v>2.5</v>
      </c>
      <c r="F30" s="36" t="s">
        <v>53</v>
      </c>
      <c r="G30" s="41"/>
      <c r="H30" s="42" t="n">
        <f aca="false">'für Sammelbesteller'!L19</f>
        <v>0</v>
      </c>
      <c r="I30" s="43" t="s">
        <v>54</v>
      </c>
      <c r="J30" s="18" t="n">
        <f aca="false">H30*E30/100</f>
        <v>0</v>
      </c>
    </row>
    <row r="31" customFormat="false" ht="15" hidden="false" customHeight="false" outlineLevel="0" collapsed="false">
      <c r="A31" s="39" t="s">
        <v>63</v>
      </c>
      <c r="B31" s="12" t="s">
        <v>64</v>
      </c>
      <c r="C31" s="12"/>
      <c r="D31" s="36" t="s">
        <v>31</v>
      </c>
      <c r="E31" s="41" t="n">
        <v>2.5</v>
      </c>
      <c r="F31" s="36" t="s">
        <v>53</v>
      </c>
      <c r="G31" s="41"/>
      <c r="H31" s="42" t="n">
        <f aca="false">'für Sammelbesteller'!L20</f>
        <v>0</v>
      </c>
      <c r="I31" s="43" t="s">
        <v>54</v>
      </c>
      <c r="J31" s="18" t="n">
        <f aca="false">H31*E31/100</f>
        <v>0</v>
      </c>
    </row>
    <row r="32" customFormat="false" ht="15" hidden="false" customHeight="false" outlineLevel="0" collapsed="false">
      <c r="A32" s="39" t="s">
        <v>65</v>
      </c>
      <c r="B32" s="12" t="s">
        <v>66</v>
      </c>
      <c r="C32" s="12"/>
      <c r="D32" s="36" t="s">
        <v>31</v>
      </c>
      <c r="E32" s="41" t="n">
        <v>2.5</v>
      </c>
      <c r="F32" s="36" t="s">
        <v>53</v>
      </c>
      <c r="G32" s="41"/>
      <c r="H32" s="42" t="n">
        <f aca="false">'für Sammelbesteller'!L21</f>
        <v>0</v>
      </c>
      <c r="I32" s="43" t="s">
        <v>54</v>
      </c>
      <c r="J32" s="18" t="n">
        <f aca="false">H32*E32/100</f>
        <v>0</v>
      </c>
    </row>
    <row r="33" customFormat="false" ht="15" hidden="false" customHeight="false" outlineLevel="0" collapsed="false">
      <c r="A33" s="39" t="s">
        <v>67</v>
      </c>
      <c r="B33" s="12" t="s">
        <v>68</v>
      </c>
      <c r="C33" s="12"/>
      <c r="D33" s="36" t="s">
        <v>31</v>
      </c>
      <c r="E33" s="41" t="n">
        <v>2.5</v>
      </c>
      <c r="F33" s="36" t="s">
        <v>53</v>
      </c>
      <c r="G33" s="41"/>
      <c r="H33" s="42" t="n">
        <f aca="false">'für Sammelbesteller'!L22</f>
        <v>0</v>
      </c>
      <c r="I33" s="43" t="s">
        <v>54</v>
      </c>
      <c r="J33" s="18" t="n">
        <f aca="false">H33*E33/100</f>
        <v>0</v>
      </c>
    </row>
    <row r="34" customFormat="false" ht="15" hidden="false" customHeight="false" outlineLevel="0" collapsed="false">
      <c r="A34" s="39" t="s">
        <v>69</v>
      </c>
      <c r="B34" s="12" t="s">
        <v>70</v>
      </c>
      <c r="C34" s="12"/>
      <c r="D34" s="36" t="s">
        <v>31</v>
      </c>
      <c r="E34" s="41" t="n">
        <v>2.2</v>
      </c>
      <c r="F34" s="36" t="s">
        <v>53</v>
      </c>
      <c r="G34" s="41"/>
      <c r="H34" s="42" t="n">
        <f aca="false">'für Sammelbesteller'!L23</f>
        <v>0</v>
      </c>
      <c r="I34" s="43" t="s">
        <v>54</v>
      </c>
      <c r="J34" s="18" t="n">
        <f aca="false">H34*E34/100</f>
        <v>0</v>
      </c>
    </row>
    <row r="35" customFormat="false" ht="15" hidden="false" customHeight="false" outlineLevel="0" collapsed="false">
      <c r="A35" s="39" t="s">
        <v>71</v>
      </c>
      <c r="B35" s="7" t="s">
        <v>72</v>
      </c>
      <c r="C35" s="7"/>
      <c r="D35" s="36" t="s">
        <v>31</v>
      </c>
      <c r="E35" s="41" t="n">
        <v>2.9</v>
      </c>
      <c r="F35" s="36" t="s">
        <v>53</v>
      </c>
      <c r="G35" s="41"/>
      <c r="H35" s="42" t="n">
        <f aca="false">'für Sammelbesteller'!L24</f>
        <v>0</v>
      </c>
      <c r="I35" s="43" t="s">
        <v>54</v>
      </c>
      <c r="J35" s="18" t="n">
        <f aca="false">H35*E35/100</f>
        <v>0</v>
      </c>
    </row>
    <row r="36" customFormat="false" ht="15" hidden="false" customHeight="false" outlineLevel="0" collapsed="false">
      <c r="A36" s="39" t="s">
        <v>73</v>
      </c>
      <c r="B36" s="7" t="s">
        <v>74</v>
      </c>
      <c r="C36" s="7"/>
      <c r="D36" s="36" t="s">
        <v>39</v>
      </c>
      <c r="E36" s="41" t="n">
        <v>1.8</v>
      </c>
      <c r="F36" s="36" t="s">
        <v>53</v>
      </c>
      <c r="G36" s="41"/>
      <c r="H36" s="42" t="n">
        <f aca="false">'für Sammelbesteller'!L25</f>
        <v>0</v>
      </c>
      <c r="I36" s="43" t="s">
        <v>54</v>
      </c>
      <c r="J36" s="18" t="n">
        <f aca="false">H36*E36/100</f>
        <v>0</v>
      </c>
    </row>
    <row r="37" customFormat="false" ht="15" hidden="false" customHeight="false" outlineLevel="0" collapsed="false">
      <c r="A37" s="39" t="s">
        <v>75</v>
      </c>
      <c r="B37" s="7" t="s">
        <v>76</v>
      </c>
      <c r="C37" s="7"/>
      <c r="D37" s="36" t="s">
        <v>39</v>
      </c>
      <c r="E37" s="41" t="n">
        <f aca="false">G37/5</f>
        <v>1.8</v>
      </c>
      <c r="F37" s="36" t="s">
        <v>77</v>
      </c>
      <c r="G37" s="41" t="n">
        <v>9</v>
      </c>
      <c r="H37" s="42" t="n">
        <f aca="false">'für Sammelbesteller'!L26</f>
        <v>0</v>
      </c>
      <c r="I37" s="43" t="s">
        <v>33</v>
      </c>
      <c r="J37" s="18" t="n">
        <f aca="false">H37*G37</f>
        <v>0</v>
      </c>
    </row>
    <row r="38" customFormat="false" ht="15" hidden="false" customHeight="false" outlineLevel="0" collapsed="false">
      <c r="A38" s="39" t="s">
        <v>78</v>
      </c>
      <c r="B38" s="7" t="s">
        <v>79</v>
      </c>
      <c r="C38" s="7"/>
      <c r="D38" s="36" t="s">
        <v>39</v>
      </c>
      <c r="E38" s="41" t="n">
        <f aca="false">G38/2</f>
        <v>2.25</v>
      </c>
      <c r="F38" s="36" t="s">
        <v>80</v>
      </c>
      <c r="G38" s="41" t="n">
        <v>4.5</v>
      </c>
      <c r="H38" s="42" t="n">
        <f aca="false">'für Sammelbesteller'!L27</f>
        <v>0</v>
      </c>
      <c r="I38" s="43" t="s">
        <v>33</v>
      </c>
      <c r="J38" s="18" t="n">
        <f aca="false">H38*G38</f>
        <v>0</v>
      </c>
    </row>
    <row r="39" customFormat="false" ht="15" hidden="false" customHeight="false" outlineLevel="0" collapsed="false">
      <c r="A39" s="39" t="s">
        <v>81</v>
      </c>
      <c r="B39" s="7" t="s">
        <v>82</v>
      </c>
      <c r="C39" s="7"/>
      <c r="D39" s="36" t="s">
        <v>39</v>
      </c>
      <c r="E39" s="41" t="n">
        <f aca="false">G39/1.7</f>
        <v>2.64705882352941</v>
      </c>
      <c r="F39" s="36" t="s">
        <v>83</v>
      </c>
      <c r="G39" s="41" t="n">
        <v>4.5</v>
      </c>
      <c r="H39" s="42" t="n">
        <f aca="false">'für Sammelbesteller'!L28</f>
        <v>0</v>
      </c>
      <c r="I39" s="43" t="s">
        <v>33</v>
      </c>
      <c r="J39" s="18" t="n">
        <f aca="false">H39*G39</f>
        <v>0</v>
      </c>
    </row>
    <row r="40" customFormat="false" ht="15" hidden="false" customHeight="false" outlineLevel="0" collapsed="false">
      <c r="A40" s="39" t="s">
        <v>84</v>
      </c>
      <c r="B40" s="7" t="s">
        <v>85</v>
      </c>
      <c r="C40" s="7"/>
      <c r="D40" s="36" t="s">
        <v>39</v>
      </c>
      <c r="E40" s="41" t="n">
        <f aca="false">G40/2</f>
        <v>3</v>
      </c>
      <c r="F40" s="36" t="s">
        <v>80</v>
      </c>
      <c r="G40" s="41" t="n">
        <v>6</v>
      </c>
      <c r="H40" s="42" t="n">
        <f aca="false">'für Sammelbesteller'!L29</f>
        <v>0</v>
      </c>
      <c r="I40" s="43" t="s">
        <v>86</v>
      </c>
      <c r="J40" s="18" t="n">
        <f aca="false">H40*G40</f>
        <v>0</v>
      </c>
    </row>
    <row r="41" customFormat="false" ht="15" hidden="false" customHeight="false" outlineLevel="0" collapsed="false">
      <c r="A41" s="39" t="s">
        <v>87</v>
      </c>
      <c r="B41" s="7" t="s">
        <v>88</v>
      </c>
      <c r="C41" s="7"/>
      <c r="D41" s="36" t="s">
        <v>39</v>
      </c>
      <c r="E41" s="41" t="n">
        <f aca="false">G41/1.4</f>
        <v>2.85714285714286</v>
      </c>
      <c r="F41" s="36" t="s">
        <v>89</v>
      </c>
      <c r="G41" s="41" t="n">
        <v>4</v>
      </c>
      <c r="H41" s="42" t="n">
        <f aca="false">'für Sammelbesteller'!L30</f>
        <v>0</v>
      </c>
      <c r="I41" s="43" t="s">
        <v>33</v>
      </c>
      <c r="J41" s="18" t="n">
        <f aca="false">H41*G41</f>
        <v>0</v>
      </c>
    </row>
    <row r="42" customFormat="false" ht="15" hidden="false" customHeight="false" outlineLevel="0" collapsed="false">
      <c r="A42" s="39" t="s">
        <v>90</v>
      </c>
      <c r="B42" s="7" t="s">
        <v>91</v>
      </c>
      <c r="C42" s="7"/>
      <c r="D42" s="36" t="s">
        <v>31</v>
      </c>
      <c r="E42" s="41" t="n">
        <v>0.5</v>
      </c>
      <c r="F42" s="36" t="s">
        <v>92</v>
      </c>
      <c r="G42" s="41" t="n">
        <v>5</v>
      </c>
      <c r="H42" s="42" t="n">
        <f aca="false">'für Sammelbesteller'!L31</f>
        <v>0</v>
      </c>
      <c r="I42" s="43" t="s">
        <v>54</v>
      </c>
      <c r="J42" s="18" t="n">
        <f aca="false">H42*E42/100</f>
        <v>0</v>
      </c>
    </row>
    <row r="43" customFormat="false" ht="15" hidden="false" customHeight="false" outlineLevel="0" collapsed="false">
      <c r="A43" s="39" t="s">
        <v>93</v>
      </c>
      <c r="B43" s="7" t="s">
        <v>94</v>
      </c>
      <c r="C43" s="7"/>
      <c r="D43" s="36" t="s">
        <v>31</v>
      </c>
      <c r="E43" s="41" t="n">
        <v>1</v>
      </c>
      <c r="F43" s="36" t="s">
        <v>77</v>
      </c>
      <c r="G43" s="41" t="n">
        <v>5</v>
      </c>
      <c r="H43" s="42" t="n">
        <f aca="false">'für Sammelbesteller'!L32</f>
        <v>0</v>
      </c>
      <c r="I43" s="43" t="s">
        <v>54</v>
      </c>
      <c r="J43" s="18" t="n">
        <f aca="false">H43*E43/100</f>
        <v>0</v>
      </c>
    </row>
    <row r="44" customFormat="false" ht="15" hidden="false" customHeight="false" outlineLevel="0" collapsed="false">
      <c r="A44" s="39" t="s">
        <v>95</v>
      </c>
      <c r="B44" s="7" t="s">
        <v>96</v>
      </c>
      <c r="C44" s="7"/>
      <c r="D44" s="36" t="s">
        <v>31</v>
      </c>
      <c r="E44" s="41" t="n">
        <v>1.2</v>
      </c>
      <c r="F44" s="36" t="s">
        <v>77</v>
      </c>
      <c r="G44" s="41" t="n">
        <v>6</v>
      </c>
      <c r="H44" s="42" t="n">
        <f aca="false">'für Sammelbesteller'!L33</f>
        <v>0</v>
      </c>
      <c r="I44" s="43" t="s">
        <v>54</v>
      </c>
      <c r="J44" s="18" t="n">
        <f aca="false">H44*E44/100</f>
        <v>0</v>
      </c>
    </row>
    <row r="45" customFormat="false" ht="15" hidden="false" customHeight="false" outlineLevel="0" collapsed="false">
      <c r="A45" s="39" t="s">
        <v>97</v>
      </c>
      <c r="B45" s="12" t="s">
        <v>98</v>
      </c>
      <c r="C45" s="12"/>
      <c r="D45" s="36" t="s">
        <v>31</v>
      </c>
      <c r="E45" s="41" t="n">
        <v>1.2</v>
      </c>
      <c r="F45" s="36" t="s">
        <v>77</v>
      </c>
      <c r="G45" s="41" t="n">
        <v>6</v>
      </c>
      <c r="H45" s="42" t="n">
        <f aca="false">'für Sammelbesteller'!L34</f>
        <v>0</v>
      </c>
      <c r="I45" s="43" t="str">
        <f aca="false">I44</f>
        <v>Gramm</v>
      </c>
      <c r="J45" s="18" t="n">
        <f aca="false">H45*E45/100</f>
        <v>0</v>
      </c>
    </row>
    <row r="46" customFormat="false" ht="15" hidden="false" customHeight="false" outlineLevel="0" collapsed="false">
      <c r="A46" s="39" t="s">
        <v>99</v>
      </c>
      <c r="B46" s="7" t="s">
        <v>100</v>
      </c>
      <c r="C46" s="7"/>
      <c r="D46" s="36" t="s">
        <v>31</v>
      </c>
      <c r="E46" s="41" t="n">
        <v>1.8</v>
      </c>
      <c r="F46" s="36" t="s">
        <v>77</v>
      </c>
      <c r="G46" s="41" t="n">
        <v>9</v>
      </c>
      <c r="H46" s="42" t="n">
        <f aca="false">'für Sammelbesteller'!L35</f>
        <v>0</v>
      </c>
      <c r="I46" s="43" t="s">
        <v>54</v>
      </c>
      <c r="J46" s="18" t="n">
        <f aca="false">H46*E46/100</f>
        <v>0</v>
      </c>
    </row>
    <row r="47" customFormat="false" ht="15" hidden="false" customHeight="false" outlineLevel="0" collapsed="false">
      <c r="A47" s="39" t="s">
        <v>101</v>
      </c>
      <c r="B47" s="58" t="s">
        <v>102</v>
      </c>
      <c r="C47" s="59"/>
      <c r="D47" s="60" t="s">
        <v>31</v>
      </c>
      <c r="E47" s="41" t="n">
        <v>1.8</v>
      </c>
      <c r="F47" s="36" t="s">
        <v>77</v>
      </c>
      <c r="G47" s="41" t="n">
        <v>9</v>
      </c>
      <c r="H47" s="42" t="n">
        <f aca="false">'für Sammelbesteller'!L36</f>
        <v>0</v>
      </c>
      <c r="I47" s="43" t="s">
        <v>54</v>
      </c>
      <c r="J47" s="18" t="n">
        <f aca="false">H47*E47/100</f>
        <v>0</v>
      </c>
    </row>
    <row r="48" customFormat="false" ht="15" hidden="false" customHeight="false" outlineLevel="0" collapsed="false">
      <c r="A48" s="39" t="s">
        <v>103</v>
      </c>
      <c r="B48" s="7" t="s">
        <v>104</v>
      </c>
      <c r="C48" s="7"/>
      <c r="D48" s="36" t="s">
        <v>31</v>
      </c>
      <c r="E48" s="41" t="n">
        <v>1.8</v>
      </c>
      <c r="F48" s="36" t="s">
        <v>92</v>
      </c>
      <c r="G48" s="41" t="n">
        <v>18</v>
      </c>
      <c r="H48" s="42" t="n">
        <f aca="false">'für Sammelbesteller'!L37</f>
        <v>0</v>
      </c>
      <c r="I48" s="43" t="s">
        <v>54</v>
      </c>
      <c r="J48" s="18" t="n">
        <f aca="false">H48*E48/100</f>
        <v>0</v>
      </c>
    </row>
    <row r="49" customFormat="false" ht="15" hidden="false" customHeight="false" outlineLevel="0" collapsed="false">
      <c r="A49" s="39" t="s">
        <v>105</v>
      </c>
      <c r="B49" s="7" t="s">
        <v>106</v>
      </c>
      <c r="C49" s="7"/>
      <c r="D49" s="36" t="s">
        <v>31</v>
      </c>
      <c r="E49" s="41" t="n">
        <v>3</v>
      </c>
      <c r="F49" s="36" t="s">
        <v>77</v>
      </c>
      <c r="G49" s="41" t="n">
        <v>15</v>
      </c>
      <c r="H49" s="42" t="n">
        <f aca="false">'für Sammelbesteller'!L38</f>
        <v>0</v>
      </c>
      <c r="I49" s="43" t="s">
        <v>54</v>
      </c>
      <c r="J49" s="18" t="n">
        <f aca="false">H49*E49/100</f>
        <v>0</v>
      </c>
    </row>
    <row r="50" customFormat="false" ht="15" hidden="false" customHeight="false" outlineLevel="0" collapsed="false">
      <c r="A50" s="39" t="s">
        <v>107</v>
      </c>
      <c r="B50" s="7" t="s">
        <v>108</v>
      </c>
      <c r="C50" s="7"/>
      <c r="D50" s="36" t="s">
        <v>31</v>
      </c>
      <c r="E50" s="41" t="n">
        <v>3</v>
      </c>
      <c r="F50" s="36" t="s">
        <v>109</v>
      </c>
      <c r="G50" s="41" t="n">
        <f aca="false">E50*300/100</f>
        <v>9</v>
      </c>
      <c r="H50" s="42" t="n">
        <f aca="false">'für Sammelbesteller'!L39</f>
        <v>0</v>
      </c>
      <c r="I50" s="43" t="s">
        <v>54</v>
      </c>
      <c r="J50" s="18" t="n">
        <f aca="false">H50*E50/100</f>
        <v>0</v>
      </c>
    </row>
    <row r="51" customFormat="false" ht="15" hidden="false" customHeight="false" outlineLevel="0" collapsed="false">
      <c r="A51" s="39" t="s">
        <v>110</v>
      </c>
      <c r="B51" s="7" t="s">
        <v>111</v>
      </c>
      <c r="C51" s="7"/>
      <c r="D51" s="36" t="s">
        <v>31</v>
      </c>
      <c r="E51" s="41" t="n">
        <v>3</v>
      </c>
      <c r="F51" s="36" t="s">
        <v>109</v>
      </c>
      <c r="G51" s="41" t="n">
        <f aca="false">E51*300/100</f>
        <v>9</v>
      </c>
      <c r="H51" s="42" t="n">
        <f aca="false">'für Sammelbesteller'!L40</f>
        <v>0</v>
      </c>
      <c r="I51" s="43" t="s">
        <v>54</v>
      </c>
      <c r="J51" s="18" t="n">
        <f aca="false">H51*E51/100</f>
        <v>0</v>
      </c>
    </row>
    <row r="52" customFormat="false" ht="15" hidden="false" customHeight="false" outlineLevel="0" collapsed="false">
      <c r="A52" s="39" t="s">
        <v>112</v>
      </c>
      <c r="B52" s="7" t="s">
        <v>113</v>
      </c>
      <c r="C52" s="7"/>
      <c r="D52" s="36" t="s">
        <v>31</v>
      </c>
      <c r="E52" s="41" t="n">
        <v>4</v>
      </c>
      <c r="F52" s="36" t="s">
        <v>109</v>
      </c>
      <c r="G52" s="41" t="n">
        <f aca="false">E52*300/100</f>
        <v>12</v>
      </c>
      <c r="H52" s="42" t="n">
        <f aca="false">'für Sammelbesteller'!L41</f>
        <v>0</v>
      </c>
      <c r="I52" s="43" t="s">
        <v>54</v>
      </c>
      <c r="J52" s="18" t="n">
        <f aca="false">H52*E52/100</f>
        <v>0</v>
      </c>
    </row>
    <row r="53" customFormat="false" ht="15" hidden="false" customHeight="false" outlineLevel="0" collapsed="false">
      <c r="A53" s="39"/>
      <c r="B53" s="7" t="s">
        <v>114</v>
      </c>
      <c r="C53" s="7"/>
      <c r="D53" s="36"/>
      <c r="E53" s="41" t="n">
        <v>2.8</v>
      </c>
      <c r="F53" s="36"/>
      <c r="G53" s="41" t="n">
        <v>2.8</v>
      </c>
      <c r="H53" s="42" t="n">
        <f aca="false">'für Sammelbesteller'!L42</f>
        <v>0</v>
      </c>
      <c r="I53" s="43"/>
      <c r="J53" s="18" t="n">
        <f aca="false">H53*E53</f>
        <v>0</v>
      </c>
    </row>
    <row r="54" customFormat="false" ht="15" hidden="false" customHeight="false" outlineLevel="0" collapsed="false">
      <c r="B54" s="12" t="s">
        <v>115</v>
      </c>
      <c r="C54" s="4"/>
      <c r="D54" s="36"/>
      <c r="E54" s="41"/>
      <c r="F54" s="36"/>
      <c r="G54" s="41" t="n">
        <v>0.15</v>
      </c>
      <c r="H54" s="61" t="n">
        <f aca="false">H18+H19+H20+H21+H23+H22</f>
        <v>0</v>
      </c>
      <c r="I54" s="43"/>
      <c r="J54" s="18" t="n">
        <f aca="false">H54*G54</f>
        <v>0</v>
      </c>
    </row>
    <row r="55" customFormat="false" ht="15" hidden="false" customHeight="false" outlineLevel="0" collapsed="false">
      <c r="B55" s="12" t="s">
        <v>116</v>
      </c>
      <c r="C55" s="4"/>
      <c r="D55" s="36"/>
      <c r="E55" s="41"/>
      <c r="F55" s="36"/>
      <c r="G55" s="41" t="n">
        <v>0.3</v>
      </c>
      <c r="H55" s="61" t="n">
        <f aca="false">H24+H25+H41</f>
        <v>0</v>
      </c>
      <c r="I55" s="43"/>
      <c r="J55" s="18" t="n">
        <f aca="false">H55*G55</f>
        <v>0</v>
      </c>
    </row>
    <row r="56" customFormat="false" ht="15" hidden="false" customHeight="false" outlineLevel="0" collapsed="false">
      <c r="B56" s="7" t="s">
        <v>117</v>
      </c>
      <c r="C56" s="7"/>
      <c r="D56" s="62"/>
      <c r="E56" s="62"/>
      <c r="F56" s="14"/>
      <c r="G56" s="14"/>
      <c r="H56" s="18"/>
      <c r="I56" s="37" t="s">
        <v>118</v>
      </c>
      <c r="J56" s="63" t="n">
        <f aca="false">J57/1.07</f>
        <v>0</v>
      </c>
    </row>
    <row r="57" customFormat="false" ht="15" hidden="false" customHeight="false" outlineLevel="0" collapsed="false">
      <c r="B57" s="4"/>
      <c r="C57" s="4"/>
      <c r="D57" s="4"/>
      <c r="E57" s="64" t="s">
        <v>119</v>
      </c>
      <c r="F57" s="37" t="n">
        <f aca="false">J57-J56+(J58-J58/1.07)</f>
        <v>0</v>
      </c>
      <c r="G57" s="14"/>
      <c r="H57" s="18"/>
      <c r="I57" s="37" t="s">
        <v>120</v>
      </c>
      <c r="J57" s="63" t="n">
        <f aca="false">SUM(J18:J55)</f>
        <v>0</v>
      </c>
    </row>
    <row r="58" customFormat="false" ht="15" hidden="false" customHeight="false" outlineLevel="0" collapsed="false">
      <c r="B58" s="65" t="s">
        <v>121</v>
      </c>
      <c r="C58" s="66"/>
      <c r="D58" s="4"/>
      <c r="E58" s="14"/>
      <c r="F58" s="14"/>
      <c r="G58" s="14"/>
      <c r="H58" s="18"/>
      <c r="I58" s="37" t="s">
        <v>122</v>
      </c>
      <c r="J58" s="63"/>
    </row>
    <row r="59" customFormat="false" ht="15" hidden="false" customHeight="false" outlineLevel="0" collapsed="false">
      <c r="B59" s="67" t="s">
        <v>123</v>
      </c>
      <c r="C59" s="4"/>
      <c r="D59" s="4"/>
      <c r="E59" s="64"/>
      <c r="F59" s="15"/>
      <c r="G59" s="4"/>
      <c r="H59" s="4"/>
      <c r="I59" s="37" t="s">
        <v>124</v>
      </c>
      <c r="J59" s="63" t="n">
        <f aca="false">J57+J58</f>
        <v>0</v>
      </c>
    </row>
    <row r="60" customFormat="false" ht="15" hidden="false" customHeight="false" outlineLevel="0" collapsed="false">
      <c r="B60" s="65" t="s">
        <v>125</v>
      </c>
      <c r="C60" s="4"/>
      <c r="D60" s="4"/>
      <c r="E60" s="14"/>
      <c r="F60" s="14"/>
      <c r="G60" s="14"/>
      <c r="H60" s="18"/>
      <c r="I60" s="15"/>
      <c r="J60" s="63"/>
    </row>
    <row r="61" customFormat="false" ht="15" hidden="false" customHeight="false" outlineLevel="0" collapsed="false">
      <c r="B61" s="68"/>
      <c r="C61" s="4"/>
      <c r="D61" s="4"/>
      <c r="E61" s="4"/>
      <c r="F61" s="14"/>
      <c r="G61" s="14"/>
      <c r="H61" s="18"/>
      <c r="I61" s="19"/>
      <c r="J61" s="18"/>
    </row>
    <row r="62" customFormat="false" ht="15" hidden="false" customHeight="false" outlineLevel="0" collapsed="false">
      <c r="B62" s="7" t="s">
        <v>126</v>
      </c>
      <c r="C62" s="7"/>
      <c r="D62" s="7"/>
      <c r="E62" s="7"/>
      <c r="F62" s="7"/>
      <c r="G62" s="7"/>
      <c r="H62" s="7"/>
      <c r="I62" s="7"/>
      <c r="J62" s="7"/>
    </row>
    <row r="63" customFormat="false" ht="15" hidden="false" customHeight="false" outlineLevel="0" collapsed="false">
      <c r="B63" s="20" t="s">
        <v>127</v>
      </c>
      <c r="C63" s="69"/>
      <c r="D63" s="69"/>
      <c r="E63" s="70"/>
      <c r="F63" s="70"/>
      <c r="G63" s="70"/>
      <c r="H63" s="71"/>
      <c r="I63" s="10"/>
      <c r="J63" s="71"/>
    </row>
    <row r="64" customFormat="false" ht="15" hidden="false" customHeight="false" outlineLevel="0" collapsed="false">
      <c r="B64" s="7" t="s">
        <v>128</v>
      </c>
      <c r="C64" s="4"/>
      <c r="D64" s="20" t="s">
        <v>129</v>
      </c>
      <c r="E64" s="72"/>
      <c r="F64" s="72"/>
      <c r="G64" s="7" t="s">
        <v>130</v>
      </c>
      <c r="H64" s="20" t="s">
        <v>131</v>
      </c>
      <c r="I64" s="73"/>
      <c r="J64" s="4"/>
    </row>
    <row r="65" customFormat="false" ht="15" hidden="false" customHeight="false" outlineLevel="0" collapsed="false">
      <c r="B65" s="7" t="s">
        <v>132</v>
      </c>
      <c r="C65" s="4"/>
      <c r="D65" s="14" t="s">
        <v>133</v>
      </c>
      <c r="E65" s="72"/>
      <c r="F65" s="72"/>
      <c r="G65" s="7" t="s">
        <v>134</v>
      </c>
      <c r="H65" s="20" t="s">
        <v>135</v>
      </c>
      <c r="I65" s="73"/>
      <c r="J65" s="4"/>
    </row>
    <row r="66" customFormat="false" ht="15" hidden="false" customHeight="false" outlineLevel="0" collapsed="false">
      <c r="B66" s="7" t="s">
        <v>124</v>
      </c>
      <c r="C66" s="4"/>
      <c r="D66" s="74" t="n">
        <f aca="false">J59</f>
        <v>0</v>
      </c>
      <c r="E66" s="72"/>
      <c r="F66" s="72"/>
      <c r="G66" s="7" t="s">
        <v>136</v>
      </c>
      <c r="H66" s="69"/>
      <c r="I66" s="20"/>
      <c r="J66" s="73"/>
    </row>
    <row r="67" customFormat="false" ht="15" hidden="false" customHeight="false" outlineLevel="0" collapsed="false">
      <c r="B67" s="7" t="s">
        <v>137</v>
      </c>
      <c r="C67" s="69"/>
      <c r="D67" s="75" t="n">
        <f aca="false">H7+15</f>
        <v>15</v>
      </c>
      <c r="E67" s="76"/>
      <c r="F67" s="76"/>
      <c r="G67" s="72" t="s">
        <v>138</v>
      </c>
      <c r="H67" s="73"/>
      <c r="I67" s="77"/>
      <c r="J67" s="73"/>
    </row>
  </sheetData>
  <mergeCells count="5">
    <mergeCell ref="C13:E13"/>
    <mergeCell ref="H13:J13"/>
    <mergeCell ref="C14:E14"/>
    <mergeCell ref="H14:J14"/>
    <mergeCell ref="H17:I17"/>
  </mergeCells>
  <hyperlinks>
    <hyperlink ref="G3" r:id="rId1" display="E-Mail: stolzekuhbestellung@posteo.de"/>
  </hyperlinks>
  <printOptions headings="false" gridLines="false" gridLinesSet="true" horizontalCentered="false" verticalCentered="false"/>
  <pageMargins left="1.07916666666667" right="0.734722222222222" top="0.590277777777778" bottom="0.590277777777778" header="0.511805555555555" footer="0.511805555555555"/>
  <pageSetup paperSize="9" scale="7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C2E0AE"/>
    <pageSetUpPr fitToPage="false"/>
  </sheetPr>
  <dimension ref="A1:L47"/>
  <sheetViews>
    <sheetView showFormulas="false" showGridLines="true" showRowColHeaders="true" showZeros="true" rightToLeft="false" tabSelected="false" showOutlineSymbols="true" defaultGridColor="true" view="normal" topLeftCell="A9" colorId="64" zoomScale="100" zoomScaleNormal="100" zoomScalePageLayoutView="100" workbookViewId="0">
      <selection pane="topLeft" activeCell="F19" activeCellId="0" sqref="F19"/>
    </sheetView>
  </sheetViews>
  <sheetFormatPr defaultRowHeight="12.8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24.18"/>
    <col collapsed="false" customWidth="true" hidden="false" outlineLevel="0" max="3" min="3" style="0" width="8.18"/>
    <col collapsed="false" customWidth="true" hidden="false" outlineLevel="0" max="4" min="4" style="0" width="9.97"/>
    <col collapsed="false" customWidth="true" hidden="false" outlineLevel="0" max="6" min="5" style="0" width="7.68"/>
    <col collapsed="false" customWidth="true" hidden="false" outlineLevel="0" max="7" min="7" style="0" width="8.4"/>
    <col collapsed="false" customWidth="true" hidden="false" outlineLevel="0" max="11" min="8" style="0" width="7.68"/>
    <col collapsed="false" customWidth="true" hidden="false" outlineLevel="0" max="1025" min="12" style="0" width="11.04"/>
  </cols>
  <sheetData>
    <row r="1" customFormat="false" ht="62.1" hidden="false" customHeight="true" outlineLevel="0" collapsed="false">
      <c r="B1" s="4"/>
      <c r="C1" s="78" t="s">
        <v>139</v>
      </c>
      <c r="D1" s="78"/>
      <c r="E1" s="78"/>
      <c r="F1" s="78"/>
      <c r="G1" s="78"/>
      <c r="H1" s="78"/>
      <c r="I1" s="78"/>
      <c r="J1" s="78"/>
      <c r="K1" s="78"/>
      <c r="L1" s="4"/>
    </row>
    <row r="2" customFormat="false" ht="15" hidden="false" customHeight="false" outlineLevel="0" collapsed="false">
      <c r="B2" s="7"/>
      <c r="C2" s="7"/>
      <c r="D2" s="7"/>
      <c r="E2" s="7"/>
      <c r="F2" s="7"/>
      <c r="G2" s="7"/>
      <c r="H2" s="7"/>
      <c r="I2" s="7"/>
      <c r="J2" s="7"/>
      <c r="K2" s="7"/>
      <c r="L2" s="4"/>
    </row>
    <row r="3" customFormat="false" ht="27.75" hidden="false" customHeight="true" outlineLevel="0" collapsed="false">
      <c r="B3" s="79" t="s">
        <v>140</v>
      </c>
      <c r="C3" s="79"/>
      <c r="D3" s="79"/>
      <c r="E3" s="79"/>
      <c r="F3" s="79"/>
      <c r="G3" s="79"/>
      <c r="H3" s="79"/>
      <c r="I3" s="79"/>
      <c r="J3" s="79"/>
      <c r="K3" s="79"/>
      <c r="L3" s="79"/>
    </row>
    <row r="4" customFormat="false" ht="15" hidden="false" customHeight="false" outlineLevel="0" collapsed="false">
      <c r="B4" s="58"/>
      <c r="C4" s="58"/>
      <c r="D4" s="58"/>
      <c r="E4" s="58"/>
      <c r="F4" s="58"/>
      <c r="G4" s="58"/>
      <c r="H4" s="58"/>
      <c r="I4" s="58"/>
      <c r="J4" s="58"/>
      <c r="K4" s="58"/>
      <c r="L4" s="4"/>
    </row>
    <row r="5" customFormat="false" ht="45.5" hidden="false" customHeight="true" outlineLevel="0" collapsed="false">
      <c r="B5" s="80" t="s">
        <v>20</v>
      </c>
      <c r="C5" s="81" t="s">
        <v>141</v>
      </c>
      <c r="D5" s="82" t="s">
        <v>26</v>
      </c>
      <c r="E5" s="83" t="n">
        <v>1</v>
      </c>
      <c r="F5" s="83" t="n">
        <v>2</v>
      </c>
      <c r="G5" s="83" t="n">
        <v>3</v>
      </c>
      <c r="H5" s="83" t="n">
        <v>4</v>
      </c>
      <c r="I5" s="83" t="n">
        <v>5</v>
      </c>
      <c r="J5" s="83" t="n">
        <v>6</v>
      </c>
      <c r="K5" s="84" t="n">
        <v>7</v>
      </c>
      <c r="L5" s="82" t="s">
        <v>27</v>
      </c>
    </row>
    <row r="6" customFormat="false" ht="15" hidden="false" customHeight="false" outlineLevel="0" collapsed="false">
      <c r="B6" s="85"/>
      <c r="C6" s="86"/>
      <c r="D6" s="86"/>
      <c r="E6" s="87"/>
      <c r="F6" s="87"/>
      <c r="G6" s="87"/>
      <c r="H6" s="87"/>
      <c r="I6" s="87"/>
      <c r="J6" s="87"/>
      <c r="K6" s="86"/>
      <c r="L6" s="86"/>
    </row>
    <row r="7" customFormat="false" ht="15" hidden="false" customHeight="false" outlineLevel="0" collapsed="false">
      <c r="A7" s="0" t="str">
        <f aca="false">Bestellung!A18</f>
        <v>0.1</v>
      </c>
      <c r="B7" s="85" t="s">
        <v>30</v>
      </c>
      <c r="C7" s="88" t="n">
        <f aca="false">Bestellung!G18</f>
        <v>3.8</v>
      </c>
      <c r="D7" s="89" t="str">
        <f aca="false">Bestellung!I18</f>
        <v>Pckg.</v>
      </c>
      <c r="E7" s="90"/>
      <c r="F7" s="90"/>
      <c r="G7" s="90"/>
      <c r="H7" s="90"/>
      <c r="I7" s="90"/>
      <c r="J7" s="90"/>
      <c r="K7" s="91"/>
      <c r="L7" s="86" t="n">
        <f aca="false">SUM(E7:K7)</f>
        <v>0</v>
      </c>
    </row>
    <row r="8" customFormat="false" ht="15" hidden="false" customHeight="false" outlineLevel="0" collapsed="false">
      <c r="A8" s="0" t="str">
        <f aca="false">Bestellung!A19</f>
        <v>0.5</v>
      </c>
      <c r="B8" s="92" t="str">
        <f aca="false">Bestellung!B19</f>
        <v>Jogurt natur</v>
      </c>
      <c r="C8" s="88" t="n">
        <f aca="false">Bestellung!G19</f>
        <v>1.8</v>
      </c>
      <c r="D8" s="89" t="str">
        <f aca="false">Bestellung!I19</f>
        <v>Pckg.</v>
      </c>
      <c r="E8" s="90"/>
      <c r="F8" s="90"/>
      <c r="G8" s="90"/>
      <c r="H8" s="90"/>
      <c r="I8" s="90"/>
      <c r="J8" s="90"/>
      <c r="K8" s="91"/>
      <c r="L8" s="86" t="n">
        <f aca="false">SUM(E8:K8)</f>
        <v>0</v>
      </c>
    </row>
    <row r="9" customFormat="false" ht="15" hidden="false" customHeight="false" outlineLevel="0" collapsed="false">
      <c r="A9" s="0" t="str">
        <f aca="false">Bestellung!A20</f>
        <v>0.6</v>
      </c>
      <c r="B9" s="92" t="s">
        <v>38</v>
      </c>
      <c r="C9" s="88" t="n">
        <f aca="false">Bestellung!G20</f>
        <v>2.8</v>
      </c>
      <c r="D9" s="89" t="s">
        <v>33</v>
      </c>
      <c r="E9" s="90"/>
      <c r="F9" s="90"/>
      <c r="G9" s="90"/>
      <c r="H9" s="90"/>
      <c r="I9" s="90"/>
      <c r="J9" s="90"/>
      <c r="K9" s="91"/>
      <c r="L9" s="86" t="n">
        <f aca="false">SUM(E9:K9)</f>
        <v>0</v>
      </c>
    </row>
    <row r="10" customFormat="false" ht="15" hidden="false" customHeight="false" outlineLevel="0" collapsed="false">
      <c r="A10" s="0" t="str">
        <f aca="false">Bestellung!A21</f>
        <v>0.7</v>
      </c>
      <c r="B10" s="92" t="s">
        <v>41</v>
      </c>
      <c r="C10" s="88" t="n">
        <f aca="false">Bestellung!G21</f>
        <v>2.8</v>
      </c>
      <c r="D10" s="89" t="s">
        <v>33</v>
      </c>
      <c r="E10" s="90"/>
      <c r="F10" s="90"/>
      <c r="G10" s="90"/>
      <c r="H10" s="90"/>
      <c r="I10" s="90"/>
      <c r="J10" s="90"/>
      <c r="K10" s="91"/>
      <c r="L10" s="86" t="n">
        <f aca="false">SUM(E10:K10)</f>
        <v>0</v>
      </c>
    </row>
    <row r="11" customFormat="false" ht="15" hidden="false" customHeight="false" outlineLevel="0" collapsed="false">
      <c r="A11" s="0" t="s">
        <v>42</v>
      </c>
      <c r="B11" s="92" t="s">
        <v>43</v>
      </c>
      <c r="C11" s="88" t="n">
        <v>2.8</v>
      </c>
      <c r="D11" s="89" t="s">
        <v>33</v>
      </c>
      <c r="E11" s="90"/>
      <c r="F11" s="90"/>
      <c r="G11" s="90"/>
      <c r="H11" s="90"/>
      <c r="I11" s="90"/>
      <c r="J11" s="90"/>
      <c r="K11" s="91"/>
      <c r="L11" s="86" t="n">
        <f aca="false">SUM(E11:K11)</f>
        <v>0</v>
      </c>
    </row>
    <row r="12" customFormat="false" ht="15" hidden="false" customHeight="false" outlineLevel="0" collapsed="false">
      <c r="A12" s="0" t="str">
        <f aca="false">Bestellung!A23</f>
        <v>1.0</v>
      </c>
      <c r="B12" s="92" t="str">
        <f aca="false">Bestellung!B23</f>
        <v>Quark</v>
      </c>
      <c r="C12" s="88" t="n">
        <f aca="false">Bestellung!G23</f>
        <v>3.5</v>
      </c>
      <c r="D12" s="89" t="str">
        <f aca="false">Bestellung!I23</f>
        <v>Pckg.</v>
      </c>
      <c r="E12" s="90"/>
      <c r="F12" s="90"/>
      <c r="G12" s="90"/>
      <c r="H12" s="90"/>
      <c r="I12" s="90"/>
      <c r="J12" s="90"/>
      <c r="K12" s="91"/>
      <c r="L12" s="86" t="n">
        <f aca="false">SUM(E12:K12)</f>
        <v>0</v>
      </c>
    </row>
    <row r="13" customFormat="false" ht="15" hidden="false" customHeight="false" outlineLevel="0" collapsed="false">
      <c r="A13" s="0" t="str">
        <f aca="false">Bestellung!A24</f>
        <v>1.1</v>
      </c>
      <c r="B13" s="92" t="str">
        <f aca="false">Bestellung!B24</f>
        <v>Frischkäse natur</v>
      </c>
      <c r="C13" s="88" t="n">
        <f aca="false">Bestellung!G24</f>
        <v>3.5</v>
      </c>
      <c r="D13" s="89" t="str">
        <f aca="false">Bestellung!I24</f>
        <v>Pckg.</v>
      </c>
      <c r="E13" s="90"/>
      <c r="F13" s="90"/>
      <c r="G13" s="90"/>
      <c r="H13" s="90"/>
      <c r="I13" s="90"/>
      <c r="J13" s="90"/>
      <c r="K13" s="91"/>
      <c r="L13" s="86" t="n">
        <f aca="false">SUM(E13:K13)</f>
        <v>0</v>
      </c>
    </row>
    <row r="14" customFormat="false" ht="15" hidden="false" customHeight="false" outlineLevel="0" collapsed="false">
      <c r="A14" s="0" t="str">
        <f aca="false">Bestellung!A25</f>
        <v>1.2</v>
      </c>
      <c r="B14" s="92" t="str">
        <f aca="false">Bestellung!B25</f>
        <v>Frischkäse Kräuter</v>
      </c>
      <c r="C14" s="88" t="n">
        <f aca="false">Bestellung!G25</f>
        <v>3.8</v>
      </c>
      <c r="D14" s="89" t="str">
        <f aca="false">Bestellung!I25</f>
        <v>Pckg.</v>
      </c>
      <c r="E14" s="90"/>
      <c r="F14" s="90"/>
      <c r="G14" s="90"/>
      <c r="H14" s="90"/>
      <c r="I14" s="90"/>
      <c r="J14" s="90"/>
      <c r="K14" s="91"/>
      <c r="L14" s="86" t="n">
        <f aca="false">SUM(E14:K14)</f>
        <v>0</v>
      </c>
    </row>
    <row r="15" customFormat="false" ht="15" hidden="false" customHeight="false" outlineLevel="0" collapsed="false">
      <c r="A15" s="0" t="str">
        <f aca="false">Bestellung!A26</f>
        <v>2.0</v>
      </c>
      <c r="B15" s="93" t="s">
        <v>52</v>
      </c>
      <c r="C15" s="94" t="n">
        <f aca="false">Bestellung!E26</f>
        <v>1.2</v>
      </c>
      <c r="D15" s="95" t="s">
        <v>54</v>
      </c>
      <c r="E15" s="90"/>
      <c r="F15" s="90"/>
      <c r="G15" s="90"/>
      <c r="H15" s="90"/>
      <c r="I15" s="90"/>
      <c r="J15" s="90"/>
      <c r="K15" s="91"/>
      <c r="L15" s="86" t="n">
        <f aca="false">SUM(E15:K15)</f>
        <v>0</v>
      </c>
    </row>
    <row r="16" customFormat="false" ht="15" hidden="false" customHeight="false" outlineLevel="0" collapsed="false">
      <c r="A16" s="0" t="str">
        <f aca="false">Bestellung!A27</f>
        <v>2.1</v>
      </c>
      <c r="B16" s="96" t="s">
        <v>56</v>
      </c>
      <c r="C16" s="97" t="n">
        <v>2</v>
      </c>
      <c r="D16" s="98" t="s">
        <v>54</v>
      </c>
      <c r="E16" s="90"/>
      <c r="F16" s="90"/>
      <c r="G16" s="90"/>
      <c r="H16" s="90"/>
      <c r="I16" s="90"/>
      <c r="J16" s="90"/>
      <c r="K16" s="91"/>
      <c r="L16" s="86" t="n">
        <f aca="false">SUM(E16:K16)</f>
        <v>0</v>
      </c>
    </row>
    <row r="17" customFormat="false" ht="15" hidden="false" customHeight="false" outlineLevel="0" collapsed="false">
      <c r="A17" s="0" t="str">
        <f aca="false">Bestellung!A28</f>
        <v>2.2</v>
      </c>
      <c r="B17" s="92" t="str">
        <f aca="false">Bestellung!B28</f>
        <v>Weichkäse</v>
      </c>
      <c r="C17" s="99" t="n">
        <f aca="false">Bestellung!E28</f>
        <v>2.2</v>
      </c>
      <c r="D17" s="89" t="str">
        <f aca="false">Bestellung!I28</f>
        <v>Gramm</v>
      </c>
      <c r="E17" s="90"/>
      <c r="F17" s="90"/>
      <c r="G17" s="90"/>
      <c r="H17" s="90"/>
      <c r="I17" s="90"/>
      <c r="J17" s="90"/>
      <c r="K17" s="91"/>
      <c r="L17" s="86" t="n">
        <f aca="false">SUM(E17:K17)</f>
        <v>0</v>
      </c>
    </row>
    <row r="18" customFormat="false" ht="15" hidden="false" customHeight="false" outlineLevel="0" collapsed="false">
      <c r="A18" s="0" t="str">
        <f aca="false">Bestellung!A29</f>
        <v>2.3</v>
      </c>
      <c r="B18" s="92" t="str">
        <f aca="false">Bestellung!B29</f>
        <v>Schnittkäse</v>
      </c>
      <c r="C18" s="99" t="n">
        <f aca="false">Bestellung!E29</f>
        <v>2.2</v>
      </c>
      <c r="D18" s="89" t="str">
        <f aca="false">Bestellung!I29</f>
        <v>Gramm</v>
      </c>
      <c r="E18" s="90"/>
      <c r="F18" s="90"/>
      <c r="G18" s="90"/>
      <c r="H18" s="90"/>
      <c r="I18" s="90"/>
      <c r="J18" s="90"/>
      <c r="K18" s="91"/>
      <c r="L18" s="86" t="n">
        <f aca="false">SUM(E18:K18)</f>
        <v>0</v>
      </c>
    </row>
    <row r="19" customFormat="false" ht="15" hidden="false" customHeight="false" outlineLevel="0" collapsed="false">
      <c r="A19" s="0" t="str">
        <f aca="false">Bestellung!A30</f>
        <v>2.4</v>
      </c>
      <c r="B19" s="92" t="str">
        <f aca="false">Bestellung!B30</f>
        <v>Schnitt Bockshornklee</v>
      </c>
      <c r="C19" s="99" t="n">
        <f aca="false">Bestellung!E30</f>
        <v>2.5</v>
      </c>
      <c r="D19" s="89" t="str">
        <f aca="false">Bestellung!I30</f>
        <v>Gramm</v>
      </c>
      <c r="E19" s="90"/>
      <c r="F19" s="90"/>
      <c r="G19" s="90"/>
      <c r="H19" s="90"/>
      <c r="I19" s="90"/>
      <c r="J19" s="90"/>
      <c r="K19" s="91"/>
      <c r="L19" s="86" t="n">
        <f aca="false">SUM(E19:K19)</f>
        <v>0</v>
      </c>
    </row>
    <row r="20" customFormat="false" ht="15" hidden="false" customHeight="false" outlineLevel="0" collapsed="false">
      <c r="A20" s="0" t="str">
        <f aca="false">Bestellung!A31</f>
        <v>2.5</v>
      </c>
      <c r="B20" s="92" t="s">
        <v>64</v>
      </c>
      <c r="C20" s="99" t="n">
        <f aca="false">Bestellung!E31</f>
        <v>2.5</v>
      </c>
      <c r="D20" s="89" t="str">
        <f aca="false">Bestellung!I31</f>
        <v>Gramm</v>
      </c>
      <c r="E20" s="90"/>
      <c r="F20" s="90"/>
      <c r="G20" s="90"/>
      <c r="H20" s="90"/>
      <c r="I20" s="90"/>
      <c r="J20" s="90"/>
      <c r="K20" s="91"/>
      <c r="L20" s="86" t="n">
        <f aca="false">SUM(E20:K20)</f>
        <v>0</v>
      </c>
    </row>
    <row r="21" customFormat="false" ht="15" hidden="false" customHeight="false" outlineLevel="0" collapsed="false">
      <c r="A21" s="0" t="str">
        <f aca="false">Bestellung!A32</f>
        <v>2.6</v>
      </c>
      <c r="B21" s="92" t="str">
        <f aca="false">Bestellung!B32</f>
        <v>Schnitt Schwarzkümmel</v>
      </c>
      <c r="C21" s="99" t="n">
        <f aca="false">Bestellung!E32</f>
        <v>2.5</v>
      </c>
      <c r="D21" s="89" t="str">
        <f aca="false">Bestellung!I32</f>
        <v>Gramm</v>
      </c>
      <c r="E21" s="90"/>
      <c r="F21" s="90"/>
      <c r="G21" s="90"/>
      <c r="H21" s="90"/>
      <c r="I21" s="90"/>
      <c r="J21" s="90"/>
      <c r="K21" s="91"/>
      <c r="L21" s="86" t="n">
        <f aca="false">SUM(E21:K21)</f>
        <v>0</v>
      </c>
    </row>
    <row r="22" customFormat="false" ht="15" hidden="false" customHeight="false" outlineLevel="0" collapsed="false">
      <c r="A22" s="0" t="str">
        <f aca="false">Bestellung!A33</f>
        <v>2.7</v>
      </c>
      <c r="B22" s="92" t="s">
        <v>68</v>
      </c>
      <c r="C22" s="99" t="n">
        <v>2.5</v>
      </c>
      <c r="D22" s="89" t="s">
        <v>54</v>
      </c>
      <c r="E22" s="90"/>
      <c r="F22" s="90"/>
      <c r="G22" s="90"/>
      <c r="H22" s="90"/>
      <c r="I22" s="90"/>
      <c r="J22" s="90"/>
      <c r="K22" s="91"/>
      <c r="L22" s="86" t="n">
        <f aca="false">SUM(E22:K22)</f>
        <v>0</v>
      </c>
    </row>
    <row r="23" customFormat="false" ht="15" hidden="false" customHeight="false" outlineLevel="0" collapsed="false">
      <c r="A23" s="0" t="str">
        <f aca="false">Bestellung!A34</f>
        <v>3.0</v>
      </c>
      <c r="B23" s="92" t="s">
        <v>142</v>
      </c>
      <c r="C23" s="99" t="n">
        <v>2.2</v>
      </c>
      <c r="D23" s="89" t="s">
        <v>54</v>
      </c>
      <c r="E23" s="90"/>
      <c r="F23" s="90"/>
      <c r="G23" s="90"/>
      <c r="H23" s="90"/>
      <c r="I23" s="90"/>
      <c r="J23" s="90"/>
      <c r="K23" s="91"/>
      <c r="L23" s="86" t="n">
        <f aca="false">SUM(E23:K23)</f>
        <v>0</v>
      </c>
    </row>
    <row r="24" customFormat="false" ht="15" hidden="false" customHeight="false" outlineLevel="0" collapsed="false">
      <c r="A24" s="0" t="str">
        <f aca="false">Bestellung!A35</f>
        <v>3.1</v>
      </c>
      <c r="B24" s="92" t="str">
        <f aca="false">Bestellung!B35</f>
        <v>Hartkäse</v>
      </c>
      <c r="C24" s="99" t="n">
        <f aca="false">Bestellung!E35</f>
        <v>2.9</v>
      </c>
      <c r="D24" s="89" t="str">
        <f aca="false">Bestellung!I35</f>
        <v>Gramm</v>
      </c>
      <c r="E24" s="90"/>
      <c r="F24" s="90"/>
      <c r="G24" s="90"/>
      <c r="H24" s="90"/>
      <c r="I24" s="90"/>
      <c r="J24" s="90"/>
      <c r="K24" s="91"/>
      <c r="L24" s="86" t="n">
        <f aca="false">SUM(E24:K24)</f>
        <v>0</v>
      </c>
    </row>
    <row r="25" customFormat="false" ht="15" hidden="false" customHeight="false" outlineLevel="0" collapsed="false">
      <c r="A25" s="0" t="str">
        <f aca="false">Bestellung!A36</f>
        <v>3.2</v>
      </c>
      <c r="B25" s="92" t="str">
        <f aca="false">Bestellung!B36</f>
        <v>Bratkäse</v>
      </c>
      <c r="C25" s="99" t="n">
        <f aca="false">Bestellung!E36</f>
        <v>1.8</v>
      </c>
      <c r="D25" s="89" t="str">
        <f aca="false">Bestellung!I36</f>
        <v>Gramm</v>
      </c>
      <c r="E25" s="90"/>
      <c r="F25" s="90"/>
      <c r="G25" s="90"/>
      <c r="H25" s="90"/>
      <c r="I25" s="90"/>
      <c r="J25" s="90"/>
      <c r="K25" s="91"/>
      <c r="L25" s="86" t="n">
        <f aca="false">SUM(E25:K25)</f>
        <v>0</v>
      </c>
    </row>
    <row r="26" customFormat="false" ht="15" hidden="false" customHeight="false" outlineLevel="0" collapsed="false">
      <c r="A26" s="0" t="str">
        <f aca="false">Bestellung!A37</f>
        <v>4.0</v>
      </c>
      <c r="B26" s="92" t="str">
        <f aca="false">Bestellung!B37</f>
        <v>Bratwurst</v>
      </c>
      <c r="C26" s="99" t="n">
        <f aca="false">Bestellung!G37</f>
        <v>9</v>
      </c>
      <c r="D26" s="89" t="str">
        <f aca="false">Bestellung!I37</f>
        <v>Pckg.</v>
      </c>
      <c r="E26" s="90"/>
      <c r="F26" s="90"/>
      <c r="G26" s="90"/>
      <c r="H26" s="90"/>
      <c r="I26" s="90"/>
      <c r="J26" s="90"/>
      <c r="K26" s="91"/>
      <c r="L26" s="86" t="n">
        <f aca="false">SUM(E26:K26)</f>
        <v>0</v>
      </c>
    </row>
    <row r="27" customFormat="false" ht="15" hidden="false" customHeight="false" outlineLevel="0" collapsed="false">
      <c r="A27" s="0" t="str">
        <f aca="false">Bestellung!A38</f>
        <v>4.1</v>
      </c>
      <c r="B27" s="92" t="str">
        <f aca="false">Bestellung!B38</f>
        <v>Knacker</v>
      </c>
      <c r="C27" s="99" t="n">
        <v>4.5</v>
      </c>
      <c r="D27" s="89" t="str">
        <f aca="false">Bestellung!I38</f>
        <v>Pckg.</v>
      </c>
      <c r="E27" s="90"/>
      <c r="F27" s="90"/>
      <c r="G27" s="90"/>
      <c r="H27" s="90"/>
      <c r="I27" s="90"/>
      <c r="J27" s="90"/>
      <c r="K27" s="91"/>
      <c r="L27" s="86" t="n">
        <f aca="false">SUM(E27:K27)</f>
        <v>0</v>
      </c>
    </row>
    <row r="28" customFormat="false" ht="15" hidden="false" customHeight="false" outlineLevel="0" collapsed="false">
      <c r="A28" s="0" t="str">
        <f aca="false">Bestellung!A39</f>
        <v>4.2</v>
      </c>
      <c r="B28" s="92" t="str">
        <f aca="false">Bestellung!B39</f>
        <v>Wiener Würste</v>
      </c>
      <c r="C28" s="99" t="n">
        <v>4.5</v>
      </c>
      <c r="D28" s="89" t="str">
        <f aca="false">Bestellung!I39</f>
        <v>Pckg.</v>
      </c>
      <c r="E28" s="90"/>
      <c r="F28" s="90"/>
      <c r="G28" s="90"/>
      <c r="H28" s="90"/>
      <c r="I28" s="90"/>
      <c r="J28" s="90"/>
      <c r="K28" s="91"/>
      <c r="L28" s="86" t="n">
        <f aca="false">SUM(E28:K28)</f>
        <v>0</v>
      </c>
    </row>
    <row r="29" customFormat="false" ht="15" hidden="false" customHeight="false" outlineLevel="0" collapsed="false">
      <c r="A29" s="0" t="str">
        <f aca="false">Bestellung!A40</f>
        <v>4.3</v>
      </c>
      <c r="B29" s="92" t="str">
        <f aca="false">Bestellung!B40</f>
        <v>Salami</v>
      </c>
      <c r="C29" s="99" t="n">
        <f aca="false">Bestellung!G40</f>
        <v>6</v>
      </c>
      <c r="D29" s="89" t="str">
        <f aca="false">Bestellung!I40</f>
        <v>Stück</v>
      </c>
      <c r="E29" s="90"/>
      <c r="F29" s="90"/>
      <c r="G29" s="90"/>
      <c r="H29" s="90"/>
      <c r="I29" s="90"/>
      <c r="J29" s="90"/>
      <c r="K29" s="91"/>
      <c r="L29" s="86" t="n">
        <f aca="false">SUM(E29:K29)</f>
        <v>0</v>
      </c>
    </row>
    <row r="30" customFormat="false" ht="15" hidden="false" customHeight="false" outlineLevel="0" collapsed="false">
      <c r="A30" s="0" t="str">
        <f aca="false">Bestellung!A41</f>
        <v>4.4</v>
      </c>
      <c r="B30" s="92" t="str">
        <f aca="false">Bestellung!B41</f>
        <v>Leberwurst*</v>
      </c>
      <c r="C30" s="99" t="n">
        <f aca="false">Bestellung!G41</f>
        <v>4</v>
      </c>
      <c r="D30" s="89" t="str">
        <f aca="false">Bestellung!I41</f>
        <v>Pckg.</v>
      </c>
      <c r="E30" s="90"/>
      <c r="F30" s="90"/>
      <c r="G30" s="90"/>
      <c r="H30" s="90"/>
      <c r="I30" s="90"/>
      <c r="J30" s="90"/>
      <c r="K30" s="91"/>
      <c r="L30" s="86" t="n">
        <f aca="false">SUM(E30:K30)</f>
        <v>0</v>
      </c>
    </row>
    <row r="31" customFormat="false" ht="15" hidden="false" customHeight="false" outlineLevel="0" collapsed="false">
      <c r="A31" s="0" t="str">
        <f aca="false">Bestellung!A42</f>
        <v>5.0</v>
      </c>
      <c r="B31" s="92" t="str">
        <f aca="false">Bestellung!B42</f>
        <v>Knochen</v>
      </c>
      <c r="C31" s="99" t="n">
        <f aca="false">Bestellung!G42</f>
        <v>5</v>
      </c>
      <c r="D31" s="89" t="str">
        <f aca="false">Bestellung!I42</f>
        <v>Gramm</v>
      </c>
      <c r="E31" s="90"/>
      <c r="F31" s="90"/>
      <c r="G31" s="90"/>
      <c r="H31" s="90"/>
      <c r="I31" s="90"/>
      <c r="J31" s="90"/>
      <c r="K31" s="91"/>
      <c r="L31" s="86" t="n">
        <f aca="false">SUM(E31:K31)</f>
        <v>0</v>
      </c>
    </row>
    <row r="32" customFormat="false" ht="15" hidden="false" customHeight="false" outlineLevel="0" collapsed="false">
      <c r="A32" s="0" t="str">
        <f aca="false">Bestellung!A43</f>
        <v>5.1</v>
      </c>
      <c r="B32" s="92" t="str">
        <f aca="false">Bestellung!B43</f>
        <v>Suppenfleisch</v>
      </c>
      <c r="C32" s="99" t="n">
        <f aca="false">Bestellung!G43</f>
        <v>5</v>
      </c>
      <c r="D32" s="89" t="str">
        <f aca="false">Bestellung!I43</f>
        <v>Gramm</v>
      </c>
      <c r="E32" s="90"/>
      <c r="F32" s="90"/>
      <c r="G32" s="90"/>
      <c r="H32" s="90"/>
      <c r="I32" s="90"/>
      <c r="J32" s="90"/>
      <c r="K32" s="91"/>
      <c r="L32" s="86" t="n">
        <f aca="false">SUM(E32:K32)</f>
        <v>0</v>
      </c>
    </row>
    <row r="33" customFormat="false" ht="15" hidden="false" customHeight="false" outlineLevel="0" collapsed="false">
      <c r="A33" s="0" t="str">
        <f aca="false">Bestellung!A44</f>
        <v>5.2</v>
      </c>
      <c r="B33" s="92" t="str">
        <f aca="false">Bestellung!B44</f>
        <v>Beinscheibe</v>
      </c>
      <c r="C33" s="99" t="n">
        <f aca="false">Bestellung!G44</f>
        <v>6</v>
      </c>
      <c r="D33" s="89" t="str">
        <f aca="false">Bestellung!I44</f>
        <v>Gramm</v>
      </c>
      <c r="E33" s="90"/>
      <c r="F33" s="90"/>
      <c r="G33" s="90"/>
      <c r="H33" s="90"/>
      <c r="I33" s="90"/>
      <c r="J33" s="90"/>
      <c r="K33" s="91"/>
      <c r="L33" s="86" t="n">
        <f aca="false">SUM(E33:K33)</f>
        <v>0</v>
      </c>
    </row>
    <row r="34" customFormat="false" ht="15" hidden="false" customHeight="false" outlineLevel="0" collapsed="false">
      <c r="A34" s="0" t="str">
        <f aca="false">Bestellung!A45</f>
        <v>5.3</v>
      </c>
      <c r="B34" s="92" t="s">
        <v>98</v>
      </c>
      <c r="C34" s="99" t="n">
        <v>6</v>
      </c>
      <c r="D34" s="89" t="s">
        <v>54</v>
      </c>
      <c r="E34" s="90"/>
      <c r="F34" s="90"/>
      <c r="G34" s="90"/>
      <c r="H34" s="90"/>
      <c r="I34" s="90"/>
      <c r="J34" s="90"/>
      <c r="K34" s="91"/>
      <c r="L34" s="86" t="n">
        <f aca="false">SUM(E34:K34)</f>
        <v>0</v>
      </c>
    </row>
    <row r="35" customFormat="false" ht="15" hidden="false" customHeight="false" outlineLevel="0" collapsed="false">
      <c r="A35" s="0" t="str">
        <f aca="false">Bestellung!A46</f>
        <v>5.4</v>
      </c>
      <c r="B35" s="92" t="str">
        <f aca="false">Bestellung!B46</f>
        <v>Gulasch</v>
      </c>
      <c r="C35" s="99" t="n">
        <f aca="false">Bestellung!G46</f>
        <v>9</v>
      </c>
      <c r="D35" s="89" t="str">
        <f aca="false">Bestellung!I46</f>
        <v>Gramm</v>
      </c>
      <c r="E35" s="90"/>
      <c r="F35" s="90"/>
      <c r="G35" s="90"/>
      <c r="H35" s="90"/>
      <c r="I35" s="90"/>
      <c r="J35" s="90"/>
      <c r="K35" s="91"/>
      <c r="L35" s="86" t="n">
        <f aca="false">SUM(E35:K35)</f>
        <v>0</v>
      </c>
    </row>
    <row r="36" customFormat="false" ht="15" hidden="false" customHeight="false" outlineLevel="0" collapsed="false">
      <c r="A36" s="0" t="str">
        <f aca="false">Bestellung!A47</f>
        <v>5.5</v>
      </c>
      <c r="B36" s="92" t="s">
        <v>102</v>
      </c>
      <c r="C36" s="99" t="n">
        <v>9</v>
      </c>
      <c r="D36" s="89" t="s">
        <v>54</v>
      </c>
      <c r="E36" s="90"/>
      <c r="F36" s="90"/>
      <c r="G36" s="90"/>
      <c r="H36" s="90"/>
      <c r="I36" s="90"/>
      <c r="J36" s="90"/>
      <c r="K36" s="91"/>
      <c r="L36" s="86" t="n">
        <f aca="false">SUM(E36:K36)</f>
        <v>0</v>
      </c>
    </row>
    <row r="37" customFormat="false" ht="15" hidden="false" customHeight="false" outlineLevel="0" collapsed="false">
      <c r="A37" s="0" t="str">
        <f aca="false">Bestellung!A48</f>
        <v>5.6</v>
      </c>
      <c r="B37" s="92" t="str">
        <f aca="false">Bestellung!B48</f>
        <v>Braten</v>
      </c>
      <c r="C37" s="99" t="n">
        <f aca="false">Bestellung!G48</f>
        <v>18</v>
      </c>
      <c r="D37" s="89" t="str">
        <f aca="false">Bestellung!I48</f>
        <v>Gramm</v>
      </c>
      <c r="E37" s="90"/>
      <c r="F37" s="90"/>
      <c r="G37" s="90"/>
      <c r="H37" s="90"/>
      <c r="I37" s="90"/>
      <c r="J37" s="90"/>
      <c r="K37" s="91"/>
      <c r="L37" s="86" t="n">
        <f aca="false">SUM(E37:K37)</f>
        <v>0</v>
      </c>
    </row>
    <row r="38" customFormat="false" ht="15" hidden="false" customHeight="false" outlineLevel="0" collapsed="false">
      <c r="A38" s="0" t="str">
        <f aca="false">Bestellung!A49</f>
        <v>5.7</v>
      </c>
      <c r="B38" s="92" t="str">
        <f aca="false">Bestellung!B49</f>
        <v>Entrecôte</v>
      </c>
      <c r="C38" s="99" t="n">
        <f aca="false">Bestellung!G49</f>
        <v>15</v>
      </c>
      <c r="D38" s="89" t="str">
        <f aca="false">Bestellung!I49</f>
        <v>Gramm</v>
      </c>
      <c r="E38" s="90"/>
      <c r="F38" s="90"/>
      <c r="G38" s="90"/>
      <c r="H38" s="90"/>
      <c r="I38" s="90"/>
      <c r="J38" s="90"/>
      <c r="K38" s="91"/>
      <c r="L38" s="86" t="n">
        <f aca="false">SUM(E38:K38)</f>
        <v>0</v>
      </c>
    </row>
    <row r="39" customFormat="false" ht="15" hidden="false" customHeight="false" outlineLevel="0" collapsed="false">
      <c r="A39" s="0" t="str">
        <f aca="false">Bestellung!A50</f>
        <v>5.8</v>
      </c>
      <c r="B39" s="92" t="str">
        <f aca="false">Bestellung!B50</f>
        <v>Hüftsteak</v>
      </c>
      <c r="C39" s="99" t="n">
        <f aca="false">Bestellung!G50</f>
        <v>9</v>
      </c>
      <c r="D39" s="89" t="str">
        <f aca="false">Bestellung!I50</f>
        <v>Gramm</v>
      </c>
      <c r="E39" s="90"/>
      <c r="F39" s="90"/>
      <c r="G39" s="90"/>
      <c r="H39" s="90"/>
      <c r="I39" s="90"/>
      <c r="J39" s="90"/>
      <c r="K39" s="91"/>
      <c r="L39" s="86" t="n">
        <f aca="false">SUM(E39:K39)</f>
        <v>0</v>
      </c>
    </row>
    <row r="40" customFormat="false" ht="15" hidden="false" customHeight="false" outlineLevel="0" collapsed="false">
      <c r="A40" s="0" t="str">
        <f aca="false">Bestellung!A51</f>
        <v>5.9</v>
      </c>
      <c r="B40" s="92" t="str">
        <f aca="false">Bestellung!B51</f>
        <v>Rumpsteak</v>
      </c>
      <c r="C40" s="99" t="n">
        <f aca="false">Bestellung!G51</f>
        <v>9</v>
      </c>
      <c r="D40" s="89" t="str">
        <f aca="false">Bestellung!I51</f>
        <v>Gramm</v>
      </c>
      <c r="E40" s="90"/>
      <c r="F40" s="90"/>
      <c r="G40" s="90"/>
      <c r="H40" s="90"/>
      <c r="I40" s="90"/>
      <c r="J40" s="90"/>
      <c r="K40" s="91"/>
      <c r="L40" s="86" t="n">
        <f aca="false">SUM(E40:K40)</f>
        <v>0</v>
      </c>
    </row>
    <row r="41" customFormat="false" ht="15" hidden="false" customHeight="false" outlineLevel="0" collapsed="false">
      <c r="A41" s="0" t="str">
        <f aca="false">Bestellung!A52</f>
        <v>6.2</v>
      </c>
      <c r="B41" s="92" t="str">
        <f aca="false">Bestellung!B52</f>
        <v>Filet</v>
      </c>
      <c r="C41" s="99" t="n">
        <f aca="false">Bestellung!G52</f>
        <v>12</v>
      </c>
      <c r="D41" s="89" t="str">
        <f aca="false">Bestellung!I52</f>
        <v>Gramm</v>
      </c>
      <c r="E41" s="90"/>
      <c r="F41" s="90"/>
      <c r="G41" s="90"/>
      <c r="H41" s="90"/>
      <c r="I41" s="90"/>
      <c r="J41" s="90"/>
      <c r="K41" s="91"/>
      <c r="L41" s="86" t="n">
        <f aca="false">SUM(E41:K41)</f>
        <v>0</v>
      </c>
    </row>
    <row r="42" customFormat="false" ht="15" hidden="false" customHeight="false" outlineLevel="0" collapsed="false">
      <c r="B42" s="92" t="str">
        <f aca="false">Bestellung!B54</f>
        <v>Pfand Jogurtgläser, Sahne, Quark</v>
      </c>
      <c r="C42" s="99" t="n">
        <f aca="false">Bestellung!G54</f>
        <v>0.15</v>
      </c>
      <c r="D42" s="89" t="s">
        <v>86</v>
      </c>
      <c r="E42" s="100" t="n">
        <f aca="false">E8+E9+E10+E7+E12+E11</f>
        <v>0</v>
      </c>
      <c r="F42" s="100" t="n">
        <f aca="false">F8+F9+F10+F7+F12+F11</f>
        <v>0</v>
      </c>
      <c r="G42" s="100" t="n">
        <f aca="false">G8+G9+G10+G7+G12+G11</f>
        <v>0</v>
      </c>
      <c r="H42" s="100" t="n">
        <f aca="false">H8+H9+H10+H7+H12+H11</f>
        <v>0</v>
      </c>
      <c r="I42" s="100" t="n">
        <f aca="false">I8+I9+I10+I7+I12+I11</f>
        <v>0</v>
      </c>
      <c r="J42" s="100" t="n">
        <f aca="false">J8+J9+J10+J7+J12+J11</f>
        <v>0</v>
      </c>
      <c r="K42" s="100" t="n">
        <f aca="false">K8+K9+K10+K7+K12+K11</f>
        <v>0</v>
      </c>
      <c r="L42" s="86" t="n">
        <f aca="false">SUM(E42:K42)</f>
        <v>0</v>
      </c>
    </row>
    <row r="43" customFormat="false" ht="15" hidden="false" customHeight="false" outlineLevel="0" collapsed="false">
      <c r="B43" s="92" t="str">
        <f aca="false">Bestellung!B55</f>
        <v>Pfand Sauerrahm, Frischkäse, Leberwurst</v>
      </c>
      <c r="C43" s="99" t="n">
        <f aca="false">Bestellung!G55</f>
        <v>0.3</v>
      </c>
      <c r="D43" s="89" t="s">
        <v>86</v>
      </c>
      <c r="E43" s="100" t="n">
        <f aca="false">+E13+E14+E30</f>
        <v>0</v>
      </c>
      <c r="F43" s="100" t="n">
        <f aca="false">+F13+F14+F30</f>
        <v>0</v>
      </c>
      <c r="G43" s="100" t="n">
        <f aca="false">+G13+G14+G30</f>
        <v>0</v>
      </c>
      <c r="H43" s="100" t="n">
        <f aca="false">+H13+H14+H30</f>
        <v>0</v>
      </c>
      <c r="I43" s="100" t="n">
        <f aca="false">+I13+I14+I30</f>
        <v>0</v>
      </c>
      <c r="J43" s="100" t="n">
        <f aca="false">+J13+J14+J30</f>
        <v>0</v>
      </c>
      <c r="K43" s="100" t="n">
        <f aca="false">+K13+K14+K30</f>
        <v>0</v>
      </c>
      <c r="L43" s="86" t="n">
        <f aca="false">SUM(E43:K43)</f>
        <v>0</v>
      </c>
    </row>
    <row r="44" customFormat="false" ht="15" hidden="false" customHeight="false" outlineLevel="0" collapsed="false">
      <c r="B44" s="101" t="str">
        <f aca="false">Bestellung!B56</f>
        <v>* mit Schweinefleisch</v>
      </c>
      <c r="C44" s="102"/>
      <c r="D44" s="60"/>
      <c r="E44" s="69"/>
      <c r="F44" s="69"/>
      <c r="G44" s="69"/>
      <c r="H44" s="69"/>
      <c r="I44" s="69"/>
      <c r="J44" s="69"/>
      <c r="K44" s="69"/>
      <c r="L44" s="69"/>
    </row>
    <row r="45" customFormat="false" ht="15" hidden="false" customHeight="false" outlineLevel="0" collapsed="false">
      <c r="B45" s="58"/>
      <c r="C45" s="103"/>
      <c r="D45" s="104"/>
      <c r="E45" s="104"/>
      <c r="F45" s="104"/>
      <c r="G45" s="104"/>
      <c r="H45" s="104"/>
      <c r="I45" s="104"/>
      <c r="J45" s="4"/>
      <c r="K45" s="4"/>
      <c r="L45" s="4"/>
    </row>
    <row r="46" customFormat="false" ht="15" hidden="false" customHeight="false" outlineLevel="0" collapsed="false">
      <c r="B46" s="58"/>
      <c r="C46" s="103"/>
      <c r="D46" s="103"/>
      <c r="E46" s="103"/>
      <c r="F46" s="103"/>
      <c r="G46" s="103"/>
      <c r="H46" s="103"/>
      <c r="I46" s="104"/>
      <c r="J46" s="4"/>
      <c r="K46" s="4"/>
      <c r="L46" s="4"/>
    </row>
    <row r="47" customFormat="false" ht="15" hidden="false" customHeight="false" outlineLevel="0" collapsed="false">
      <c r="B47" s="104"/>
      <c r="C47" s="103"/>
      <c r="D47" s="103"/>
      <c r="E47" s="103"/>
      <c r="F47" s="105"/>
      <c r="G47" s="105"/>
      <c r="H47" s="105"/>
      <c r="I47" s="104"/>
      <c r="J47" s="4"/>
      <c r="K47" s="4"/>
      <c r="L47" s="4"/>
    </row>
  </sheetData>
  <mergeCells count="6">
    <mergeCell ref="C1:K1"/>
    <mergeCell ref="B2:K2"/>
    <mergeCell ref="B3:L3"/>
    <mergeCell ref="C46:H46"/>
    <mergeCell ref="C47:E47"/>
    <mergeCell ref="F47:H47"/>
  </mergeCells>
  <printOptions headings="false" gridLines="false" gridLinesSet="true" horizontalCentered="false" verticalCentered="false"/>
  <pageMargins left="1.18125" right="0.734722222222222" top="0.590277777777778" bottom="0.590277777777778" header="0.511805555555555" footer="0.511805555555555"/>
  <pageSetup paperSize="9" scale="7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</TotalTime>
  <Application>LibreOffice/6.1.5.2$Windows_X86_64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de-DE</dc:language>
  <cp:lastModifiedBy/>
  <dcterms:modified xsi:type="dcterms:W3CDTF">2019-11-06T21:36:49Z</dcterms:modified>
  <cp:revision>24</cp:revision>
  <dc:subject/>
  <dc:title/>
</cp:coreProperties>
</file>